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6203\Downloads\"/>
    </mc:Choice>
  </mc:AlternateContent>
  <bookViews>
    <workbookView xWindow="0" yWindow="0" windowWidth="24000" windowHeight="9735" tabRatio="943" activeTab="6"/>
  </bookViews>
  <sheets>
    <sheet name="redaccion" sheetId="22" r:id="rId1"/>
    <sheet name="BG INICIAL" sheetId="21" r:id="rId2"/>
    <sheet name="P_vetas" sheetId="2" r:id="rId3"/>
    <sheet name="p prod. anual" sheetId="3" r:id="rId4"/>
    <sheet name="p prod.mensual" sheetId="4" r:id="rId5"/>
    <sheet name="p de compras anuales" sheetId="5" r:id="rId6"/>
    <sheet name="p de consumo de mater" sheetId="6" r:id="rId7"/>
    <sheet name="p de compras mensual " sheetId="7" r:id="rId8"/>
    <sheet name="cedula sumaria" sheetId="8" r:id="rId9"/>
    <sheet name="P MO Y GIDE PROD" sheetId="9" r:id="rId10"/>
    <sheet name="pres cto prod" sheetId="10" r:id="rId11"/>
    <sheet name="pres cto distrib" sheetId="11" r:id="rId12"/>
    <sheet name="pres de cobranza" sheetId="12" r:id="rId13"/>
    <sheet name="Pago de compras" sheetId="13" r:id="rId14"/>
    <sheet name="DPN" sheetId="14" r:id="rId15"/>
    <sheet name="pres de pagos" sheetId="15" r:id="rId16"/>
    <sheet name="pres ctas  pag" sheetId="16" r:id="rId17"/>
    <sheet name="pres caja y bancos" sheetId="17" r:id="rId18"/>
    <sheet name="EDO CTO" sheetId="18" r:id="rId19"/>
    <sheet name="EDO P Y G" sheetId="19" r:id="rId20"/>
    <sheet name="balance" sheetId="20" r:id="rId21"/>
  </sheets>
  <externalReferences>
    <externalReference r:id="rId22"/>
  </externalReferences>
  <definedNames>
    <definedName name="_xlnm.Print_Area" localSheetId="20">balance!$A$1:$J$35</definedName>
    <definedName name="_xlnm.Print_Area" localSheetId="8">'cedula sumaria'!$A$1:$J$56</definedName>
    <definedName name="_xlnm.Print_Area" localSheetId="14">DPN!$A$1:$G$53</definedName>
    <definedName name="_xlnm.Print_Area" localSheetId="19">'EDO P Y G'!$A$1:$H$51</definedName>
    <definedName name="_xlnm.Print_Area" localSheetId="5">'p de compras anuales'!$A$1:$H$58</definedName>
    <definedName name="_xlnm.Print_Area" localSheetId="7">'p de compras mensual '!$A$1:$G$50</definedName>
    <definedName name="_xlnm.Print_Area" localSheetId="6">'p de consumo de mater'!$A$1:$G$51</definedName>
    <definedName name="_xlnm.Print_Area" localSheetId="9">'P MO Y GIDE PROD'!$A$1:$J$63</definedName>
    <definedName name="_xlnm.Print_Area" localSheetId="3">'p prod. anual'!$A$1:$G$51</definedName>
    <definedName name="_xlnm.Print_Area" localSheetId="4">'p prod.mensual'!$A$1:$P$33</definedName>
    <definedName name="_xlnm.Print_Area" localSheetId="2">P_vetas!$A$1:$J$44</definedName>
    <definedName name="_xlnm.Print_Area" localSheetId="13">'Pago de compras'!$A$1:$O$47</definedName>
    <definedName name="_xlnm.Print_Area" localSheetId="17">'pres caja y bancos'!$A$1:$G$51</definedName>
    <definedName name="_xlnm.Print_Area" localSheetId="16">'pres ctas  pag'!$A$1:$H$43</definedName>
    <definedName name="_xlnm.Print_Area" localSheetId="11">'pres cto distrib'!$A$1:$O$48</definedName>
    <definedName name="_xlnm.Print_Area" localSheetId="12">'pres de cobranza'!$A$1:$O$62</definedName>
    <definedName name="_xlnm.Print_Area" localSheetId="15">'pres de pagos'!$A$1:$J$38</definedName>
  </definedNames>
  <calcPr calcId="152511"/>
</workbook>
</file>

<file path=xl/calcChain.xml><?xml version="1.0" encoding="utf-8"?>
<calcChain xmlns="http://schemas.openxmlformats.org/spreadsheetml/2006/main">
  <c r="D25" i="6" l="1"/>
  <c r="E25" i="6"/>
  <c r="F25" i="6"/>
  <c r="G25" i="6"/>
  <c r="H25" i="6"/>
  <c r="I25" i="6"/>
  <c r="J25" i="6"/>
  <c r="C25" i="6"/>
  <c r="C24" i="6"/>
  <c r="C23" i="6"/>
  <c r="C22" i="6"/>
  <c r="C21" i="6"/>
  <c r="C20" i="6"/>
  <c r="C19" i="6"/>
  <c r="C18" i="6"/>
  <c r="C17" i="6"/>
  <c r="C16" i="6"/>
  <c r="C15" i="6"/>
  <c r="C14" i="6"/>
  <c r="J13" i="6"/>
  <c r="C13" i="6"/>
  <c r="H14" i="6" l="1"/>
  <c r="I14" i="6" s="1"/>
  <c r="J14" i="6" s="1"/>
  <c r="F14" i="6"/>
  <c r="G14" i="6" s="1"/>
  <c r="D14" i="6"/>
  <c r="E14" i="6" s="1"/>
  <c r="D13" i="6"/>
  <c r="E13" i="6" s="1"/>
  <c r="F13" i="6"/>
  <c r="G13" i="6" s="1"/>
  <c r="H13" i="6"/>
  <c r="I13" i="6" s="1"/>
  <c r="H43" i="5"/>
  <c r="H44" i="5"/>
  <c r="G37" i="5"/>
  <c r="G27" i="5"/>
  <c r="G35" i="5"/>
  <c r="G34" i="5"/>
  <c r="G33" i="5"/>
  <c r="G32" i="5"/>
  <c r="G25" i="5"/>
  <c r="G24" i="5"/>
  <c r="G23" i="5"/>
  <c r="G22" i="5"/>
  <c r="G16" i="5"/>
  <c r="G14" i="5"/>
  <c r="G11" i="5"/>
  <c r="G13" i="5"/>
  <c r="G12" i="5"/>
  <c r="E14" i="4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G15" i="4"/>
  <c r="H15" i="4" s="1"/>
  <c r="I15" i="4" s="1"/>
  <c r="J15" i="4" s="1"/>
  <c r="K15" i="4" s="1"/>
  <c r="L15" i="4" s="1"/>
  <c r="M15" i="4" s="1"/>
  <c r="N15" i="4" s="1"/>
  <c r="O15" i="4" s="1"/>
  <c r="P15" i="4" s="1"/>
  <c r="F15" i="4"/>
  <c r="E15" i="4"/>
  <c r="E13" i="4"/>
  <c r="D15" i="6" l="1"/>
  <c r="E15" i="6" s="1"/>
  <c r="H15" i="6"/>
  <c r="I15" i="6" s="1"/>
  <c r="F15" i="6"/>
  <c r="G15" i="6" s="1"/>
  <c r="E16" i="4"/>
  <c r="F13" i="4" s="1"/>
  <c r="F16" i="4" s="1"/>
  <c r="G13" i="4" s="1"/>
  <c r="G16" i="4" s="1"/>
  <c r="H13" i="4" s="1"/>
  <c r="H16" i="4" s="1"/>
  <c r="I13" i="4" s="1"/>
  <c r="I16" i="4" s="1"/>
  <c r="J13" i="4" s="1"/>
  <c r="E15" i="3"/>
  <c r="E13" i="3"/>
  <c r="J15" i="6" l="1"/>
  <c r="H16" i="6"/>
  <c r="I16" i="6" s="1"/>
  <c r="F16" i="6"/>
  <c r="G16" i="6" s="1"/>
  <c r="D16" i="6"/>
  <c r="E16" i="6" s="1"/>
  <c r="J16" i="4"/>
  <c r="K13" i="4" s="1"/>
  <c r="D33" i="2"/>
  <c r="I13" i="2"/>
  <c r="G12" i="2"/>
  <c r="D23" i="21"/>
  <c r="A22" i="21"/>
  <c r="D21" i="21"/>
  <c r="A20" i="21"/>
  <c r="D19" i="21"/>
  <c r="J18" i="21"/>
  <c r="D17" i="21"/>
  <c r="E25" i="21"/>
  <c r="D13" i="21"/>
  <c r="J12" i="21"/>
  <c r="J28" i="21" s="1"/>
  <c r="D12" i="21"/>
  <c r="E14" i="21" s="1"/>
  <c r="E28" i="21"/>
  <c r="V39" i="22"/>
  <c r="Q39" i="22"/>
  <c r="S38" i="22"/>
  <c r="O38" i="22"/>
  <c r="S37" i="22"/>
  <c r="O37" i="22"/>
  <c r="S36" i="22"/>
  <c r="O36" i="22"/>
  <c r="V23" i="22"/>
  <c r="V15" i="22"/>
  <c r="U13" i="22"/>
  <c r="U9" i="22"/>
  <c r="U8" i="22"/>
  <c r="U7" i="22"/>
  <c r="V10" i="22" s="1"/>
  <c r="V24" i="22" s="1"/>
  <c r="A21" i="20"/>
  <c r="A23" i="20"/>
  <c r="J16" i="6" l="1"/>
  <c r="D17" i="6"/>
  <c r="E17" i="6" s="1"/>
  <c r="H17" i="6"/>
  <c r="I17" i="6" s="1"/>
  <c r="F17" i="6"/>
  <c r="G17" i="6" s="1"/>
  <c r="K16" i="4"/>
  <c r="L13" i="4" s="1"/>
  <c r="R30" i="22"/>
  <c r="U30" i="22" s="1"/>
  <c r="F13" i="3"/>
  <c r="F15" i="3"/>
  <c r="R28" i="22"/>
  <c r="U28" i="22" s="1"/>
  <c r="F13" i="2"/>
  <c r="F14" i="2"/>
  <c r="I14" i="2" s="1"/>
  <c r="J12" i="2"/>
  <c r="F15" i="2"/>
  <c r="I15" i="2" s="1"/>
  <c r="J17" i="6" l="1"/>
  <c r="H18" i="6"/>
  <c r="I18" i="6" s="1"/>
  <c r="F18" i="6"/>
  <c r="G18" i="6" s="1"/>
  <c r="D18" i="6"/>
  <c r="E18" i="6" s="1"/>
  <c r="L16" i="4"/>
  <c r="M13" i="4" s="1"/>
  <c r="J15" i="2"/>
  <c r="J16" i="2" s="1"/>
  <c r="G15" i="2"/>
  <c r="G16" i="2" s="1"/>
  <c r="O31" i="11"/>
  <c r="J18" i="6" l="1"/>
  <c r="D19" i="6"/>
  <c r="E19" i="6" s="1"/>
  <c r="H19" i="6"/>
  <c r="I19" i="6" s="1"/>
  <c r="F19" i="6"/>
  <c r="G19" i="6" s="1"/>
  <c r="M16" i="4"/>
  <c r="N13" i="4" s="1"/>
  <c r="G18" i="2"/>
  <c r="J19" i="2" s="1"/>
  <c r="J20" i="2" s="1"/>
  <c r="J19" i="6" l="1"/>
  <c r="H20" i="6"/>
  <c r="I20" i="6" s="1"/>
  <c r="F20" i="6"/>
  <c r="G20" i="6" s="1"/>
  <c r="D20" i="6"/>
  <c r="E20" i="6" s="1"/>
  <c r="N16" i="4"/>
  <c r="O13" i="4" s="1"/>
  <c r="G20" i="2"/>
  <c r="J20" i="6" l="1"/>
  <c r="D21" i="6"/>
  <c r="E21" i="6" s="1"/>
  <c r="H21" i="6"/>
  <c r="I21" i="6" s="1"/>
  <c r="F21" i="6"/>
  <c r="G21" i="6" s="1"/>
  <c r="O16" i="4"/>
  <c r="P13" i="4" s="1"/>
  <c r="P16" i="4" s="1"/>
  <c r="G22" i="2"/>
  <c r="J22" i="2" s="1"/>
  <c r="J23" i="2" s="1"/>
  <c r="J21" i="6" l="1"/>
  <c r="H22" i="6"/>
  <c r="I22" i="6" s="1"/>
  <c r="F22" i="6"/>
  <c r="G22" i="6" s="1"/>
  <c r="D22" i="6"/>
  <c r="E22" i="6" s="1"/>
  <c r="G23" i="2"/>
  <c r="E14" i="3"/>
  <c r="F14" i="3" s="1"/>
  <c r="J22" i="6" l="1"/>
  <c r="D23" i="6"/>
  <c r="E23" i="6" s="1"/>
  <c r="H23" i="6"/>
  <c r="I23" i="6" s="1"/>
  <c r="F23" i="6"/>
  <c r="G23" i="6" s="1"/>
  <c r="F16" i="3"/>
  <c r="E16" i="3"/>
  <c r="J23" i="6" l="1"/>
  <c r="H24" i="6"/>
  <c r="I24" i="6" s="1"/>
  <c r="F24" i="6"/>
  <c r="G24" i="6" s="1"/>
  <c r="D24" i="6"/>
  <c r="E24" i="6" s="1"/>
  <c r="O21" i="11"/>
  <c r="J29" i="20" s="1"/>
  <c r="J24" i="6" l="1"/>
  <c r="E29" i="20"/>
  <c r="H23" i="16"/>
</calcChain>
</file>

<file path=xl/comments1.xml><?xml version="1.0" encoding="utf-8"?>
<comments xmlns="http://schemas.openxmlformats.org/spreadsheetml/2006/main">
  <authors>
    <author/>
  </authors>
  <commentList>
    <comment ref="A14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>ejem sueldos</t>
        </r>
      </text>
    </comment>
    <comment ref="A15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 xml:space="preserve">comisiones
</t>
        </r>
      </text>
    </comment>
    <comment ref="A18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>ejem sueldos rep</t>
        </r>
      </text>
    </comment>
    <comment ref="A19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>combustible</t>
        </r>
      </text>
    </comment>
    <comment ref="A28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>ejem sueldos rep</t>
        </r>
      </text>
    </comment>
    <comment ref="A29" authorId="0" shapeId="0">
      <text>
        <r>
          <rPr>
            <b/>
            <sz val="8"/>
            <color indexed="8"/>
            <rFont val="Times New Roman"/>
            <family val="1"/>
          </rPr>
          <t xml:space="preserve">economatica:
</t>
        </r>
        <r>
          <rPr>
            <sz val="8"/>
            <color indexed="8"/>
            <rFont val="Times New Roman"/>
            <family val="1"/>
          </rPr>
          <t>combustible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5" authorId="0" shapeId="0">
      <text>
        <r>
          <rPr>
            <sz val="10"/>
            <rFont val="Arial"/>
            <family val="2"/>
          </rPr>
          <t xml:space="preserve">ES EL SADO DE EL BALANCE EN CAJA Y BANCOS 
</t>
        </r>
      </text>
    </comment>
  </commentList>
</comments>
</file>

<file path=xl/sharedStrings.xml><?xml version="1.0" encoding="utf-8"?>
<sst xmlns="http://schemas.openxmlformats.org/spreadsheetml/2006/main" count="643" uniqueCount="257">
  <si>
    <t>PRESUPUESTO DE VENTAS</t>
  </si>
  <si>
    <t>$</t>
  </si>
  <si>
    <t>UNIDADES</t>
  </si>
  <si>
    <t>EJERCICIO 2011</t>
  </si>
  <si>
    <t>+</t>
  </si>
  <si>
    <t>-</t>
  </si>
  <si>
    <t>=</t>
  </si>
  <si>
    <t xml:space="preserve">PRODUCCION </t>
  </si>
  <si>
    <t>_</t>
  </si>
  <si>
    <t>VENTAS</t>
  </si>
  <si>
    <t>TOTAL PRESUPUESTO DE COMPRAS</t>
  </si>
  <si>
    <t>PRESUPUESTO DE CONSUMO DE MATERIALES</t>
  </si>
  <si>
    <t>MES</t>
  </si>
  <si>
    <t>TOTAL</t>
  </si>
  <si>
    <t>PESOS</t>
  </si>
  <si>
    <t>Ventas del ejercicio anterior</t>
  </si>
  <si>
    <t>a)</t>
  </si>
  <si>
    <t>b)</t>
  </si>
  <si>
    <t>c)</t>
  </si>
  <si>
    <t>Presupuesto con factores especificos de ventas</t>
  </si>
  <si>
    <t>Factores economicos</t>
  </si>
  <si>
    <t>Presupuestos hasta factores economicos generales</t>
  </si>
  <si>
    <t>Factores de influencia administrativa</t>
  </si>
  <si>
    <t>importe de ventas presupuestado para el ejercicio 2011</t>
  </si>
  <si>
    <t>Pv=</t>
  </si>
  <si>
    <t>((v+-F)E)A</t>
  </si>
  <si>
    <t xml:space="preserve">Pv= </t>
  </si>
  <si>
    <t>PRESUPUESTO DE PRODUCCION DE ARTICULOS TERMINADOS ANUAL</t>
  </si>
  <si>
    <t xml:space="preserve"> UNIDADES               $</t>
  </si>
  <si>
    <t>Inventario base</t>
  </si>
  <si>
    <t>Presupuesto de Ventas</t>
  </si>
  <si>
    <t>Inventario inicial de productos terminados</t>
  </si>
  <si>
    <t>Presupuesto de Produccion</t>
  </si>
  <si>
    <t>PRESUPUESTO DE PRODUCCION MENSUAL EN UNIDADES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</si>
  <si>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</si>
  <si>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</si>
  <si>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</si>
  <si>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</si>
  <si>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</si>
  <si>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</si>
  <si>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</si>
  <si>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</si>
  <si>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</si>
  <si>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</si>
  <si>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</si>
  <si>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</si>
  <si>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Inventario Inicial de Articulos Terminados</t>
  </si>
  <si>
    <t xml:space="preserve">Inventario Final de Articulos 
Terminados </t>
  </si>
  <si>
    <t>PRESUPUESTO DE COMPRAS ANUALES</t>
  </si>
  <si>
    <t xml:space="preserve">Presupuesto de Produccion </t>
  </si>
  <si>
    <t>Inventario Base</t>
  </si>
  <si>
    <t>Inventario Inicial</t>
  </si>
  <si>
    <t xml:space="preserve">Presupuesto de Compras </t>
  </si>
  <si>
    <t xml:space="preserve">Presupuesto de Compras en Pesos </t>
  </si>
  <si>
    <t xml:space="preserve">Inventario Base  </t>
  </si>
  <si>
    <t xml:space="preserve">Inventario Inicial </t>
  </si>
  <si>
    <t>Mes</t>
  </si>
  <si>
    <t>unidades a producir</t>
  </si>
  <si>
    <t>Importe</t>
  </si>
  <si>
    <t xml:space="preserve">total de cada mes </t>
  </si>
  <si>
    <t>enero</t>
  </si>
  <si>
    <t xml:space="preserve">mayo </t>
  </si>
  <si>
    <t>Total</t>
  </si>
  <si>
    <t>PRESUPUESTO DE COMPRAS MENSUAL</t>
  </si>
  <si>
    <t>presupuesto de compras mensual (unidades)</t>
  </si>
  <si>
    <t>mes</t>
  </si>
  <si>
    <t>consumo presupuestado</t>
  </si>
  <si>
    <t>inventario base</t>
  </si>
  <si>
    <t>inventario inicial</t>
  </si>
  <si>
    <t>compras</t>
  </si>
  <si>
    <t>total</t>
  </si>
  <si>
    <t>CEDULA SUMARIA DEL PRESUPUESTO DE COMPRAS</t>
  </si>
  <si>
    <t>importe</t>
  </si>
  <si>
    <t xml:space="preserve">total </t>
  </si>
  <si>
    <t>PRESUPUESTO DE MANO DE OBRA Y GASTOS INDIRECTOS DE PRODUCCION</t>
  </si>
  <si>
    <t>MANO DE OBRA</t>
  </si>
  <si>
    <t>GIF</t>
  </si>
  <si>
    <t>Produccion</t>
  </si>
  <si>
    <t>Costo unitario</t>
  </si>
  <si>
    <t>PRESUPUESTO DE COSTO DE PRODUCCION</t>
  </si>
  <si>
    <t xml:space="preserve">materiales directos </t>
  </si>
  <si>
    <t xml:space="preserve">mano de obra </t>
  </si>
  <si>
    <t xml:space="preserve">Gastos indirectos de fabricacion </t>
  </si>
  <si>
    <t>Imprte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</si>
  <si>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</si>
  <si>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</si>
  <si>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</si>
  <si>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</si>
  <si>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</si>
  <si>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</si>
  <si>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</si>
  <si>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</si>
  <si>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</si>
  <si>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</si>
  <si>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</si>
  <si>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</si>
  <si>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PRESUPUESTO DE COSTO DE DISTRIBUCION</t>
  </si>
  <si>
    <t>(GASTOS DE VENTA)</t>
  </si>
  <si>
    <t>CONCEPTO</t>
  </si>
  <si>
    <t>gastos de venta</t>
  </si>
  <si>
    <t>constantes</t>
  </si>
  <si>
    <t>variables</t>
  </si>
  <si>
    <t>Subtotal</t>
  </si>
  <si>
    <t>Gastos de reparto</t>
  </si>
  <si>
    <t>(GASTOS DE ADMINISTRACION)</t>
  </si>
  <si>
    <t>Oficina Administrativa</t>
  </si>
  <si>
    <t>PRESUPUESTO DE COBRANZA</t>
  </si>
  <si>
    <t>ventas</t>
  </si>
  <si>
    <t>PRESUPUESTO DE PAGO DE COMPRAS</t>
  </si>
  <si>
    <t>Compras</t>
  </si>
  <si>
    <t>PRESUPUESTO DE CALCULO DE DEPRECIACION</t>
  </si>
  <si>
    <t>Activo fijo</t>
  </si>
  <si>
    <t>M.O.I.</t>
  </si>
  <si>
    <t>Dep. Acumulada</t>
  </si>
  <si>
    <t>% Aplicado</t>
  </si>
  <si>
    <t>Dpn Presupuestada</t>
  </si>
  <si>
    <t>Cargo a:</t>
  </si>
  <si>
    <t>Edificios</t>
  </si>
  <si>
    <t>Maquinaria y eq.</t>
  </si>
  <si>
    <t>Equipo de Reparto</t>
  </si>
  <si>
    <t xml:space="preserve">Mobiliario y eq. </t>
  </si>
  <si>
    <t>PRESUPUESTO DE PAGOS</t>
  </si>
  <si>
    <t>presupuestos de pagos de mano de obra y gastos indirectos de fabricacion</t>
  </si>
  <si>
    <t>presupuestos de pagos de gastos de administracion</t>
  </si>
  <si>
    <t xml:space="preserve"> mano de obra y gastos indirectos </t>
  </si>
  <si>
    <t>depreciacion</t>
  </si>
  <si>
    <t>total de pagos</t>
  </si>
  <si>
    <t>Gastos de administracion</t>
  </si>
  <si>
    <t>presupuestos de pagos de gastos de venta</t>
  </si>
  <si>
    <t>Gastos de venta</t>
  </si>
  <si>
    <t>PRESUPUESTO DE CUENTAS POR PAGAR</t>
  </si>
  <si>
    <t>Pagos de compras</t>
  </si>
  <si>
    <t>Pagos mano de obra y gastos indirectos</t>
  </si>
  <si>
    <t>Pagos de gastos de venta</t>
  </si>
  <si>
    <t>Pago gastos administracion</t>
  </si>
  <si>
    <t>PRESUPUESTO DE CAJA Y BANCOS</t>
  </si>
  <si>
    <t>Saldo inicial</t>
  </si>
  <si>
    <t>Cuentas por cobrar</t>
  </si>
  <si>
    <t>Suma</t>
  </si>
  <si>
    <t>Cuentas por pagar</t>
  </si>
  <si>
    <t>ESTADO DE PRODUCCION DE LO VENDIDO</t>
  </si>
  <si>
    <t>inventario inicial de materiales</t>
  </si>
  <si>
    <t>material disponible</t>
  </si>
  <si>
    <t>inventario final de materiales</t>
  </si>
  <si>
    <t>material utilizado</t>
  </si>
  <si>
    <t>mano de obra directa</t>
  </si>
  <si>
    <t>costo directo</t>
  </si>
  <si>
    <t>gastos indirectos de fabricacion</t>
  </si>
  <si>
    <t>costo total de produccion</t>
  </si>
  <si>
    <t>inventario inicial de articulos terminados</t>
  </si>
  <si>
    <t>inventario final de articulos terminados</t>
  </si>
  <si>
    <t xml:space="preserve">ESTADO DE PERDIDAS  Y GANANCIAS </t>
  </si>
  <si>
    <t>Ventas</t>
  </si>
  <si>
    <t>(-)</t>
  </si>
  <si>
    <t>Costo de Produccion de lo vendido</t>
  </si>
  <si>
    <t>(=)</t>
  </si>
  <si>
    <t>Utilidad Bruta</t>
  </si>
  <si>
    <t>Gastos de Operacion</t>
  </si>
  <si>
    <t>Gastos de Venta</t>
  </si>
  <si>
    <t>Gastos de Administracion</t>
  </si>
  <si>
    <t>Utilidad Presupuestada antes de Impuestos</t>
  </si>
  <si>
    <t xml:space="preserve">BALANCE GENERAL </t>
  </si>
  <si>
    <t>Activo</t>
  </si>
  <si>
    <t>Pasivo</t>
  </si>
  <si>
    <t>circulante</t>
  </si>
  <si>
    <t>Caja y Bancos</t>
  </si>
  <si>
    <t>cuentas por pagar</t>
  </si>
  <si>
    <t>acreedores diversos</t>
  </si>
  <si>
    <t>alm. Prod. Terminados</t>
  </si>
  <si>
    <t>total circulante</t>
  </si>
  <si>
    <t>Alm. Materia Prima</t>
  </si>
  <si>
    <t>Total circulante</t>
  </si>
  <si>
    <t>capital contable</t>
  </si>
  <si>
    <t>Fijo</t>
  </si>
  <si>
    <t>capital social</t>
  </si>
  <si>
    <t>reserva legal</t>
  </si>
  <si>
    <t>Depreciacion Acumulada</t>
  </si>
  <si>
    <t>utilidad x aplicar</t>
  </si>
  <si>
    <t>Maquinaria y Equipo</t>
  </si>
  <si>
    <t>utilidad presup antes isr</t>
  </si>
  <si>
    <t>total capital contable</t>
  </si>
  <si>
    <t>total pasivo + capital</t>
  </si>
  <si>
    <t>depreciacion Acumulada</t>
  </si>
  <si>
    <t>total fijo</t>
  </si>
  <si>
    <t>total activo</t>
  </si>
  <si>
    <t>“Puffis” S.A.  de C.V.</t>
  </si>
  <si>
    <t xml:space="preserve">La compañía “puffis” S.A. de  C.V.  fabrica para su venta  sillones infantiles y pone ha </t>
  </si>
  <si>
    <t>Para producir un sillon se necesita:</t>
  </si>
  <si>
    <t xml:space="preserve">elaborar su presupuesto  para el ejercicio 2010  tomando como bases estadísticas de </t>
  </si>
  <si>
    <t>periodos anteriores.</t>
  </si>
  <si>
    <t>MATERIA PRIMA</t>
  </si>
  <si>
    <t>tela para tapiz</t>
  </si>
  <si>
    <t>m2</t>
  </si>
  <si>
    <t xml:space="preserve">La compañía Obtuvo ventas del año anterior por </t>
  </si>
  <si>
    <t>Hule espuma 4"</t>
  </si>
  <si>
    <t>Hule espuma 2"</t>
  </si>
  <si>
    <t>Durante el año 2009 La maquina de corte tuvo una falla por falla por falta de</t>
  </si>
  <si>
    <t xml:space="preserve">manteminiemto dejando de producir </t>
  </si>
  <si>
    <t xml:space="preserve">sillones, dado el caso se prevee mantenimiento </t>
  </si>
  <si>
    <t>para evitar que esto suceda en ejercicios proximos.</t>
  </si>
  <si>
    <t>Empleados</t>
  </si>
  <si>
    <t>diarios</t>
  </si>
  <si>
    <t xml:space="preserve">Para incrementar nuestro mercado se decide adquirir mas colores y diseños de tela </t>
  </si>
  <si>
    <t>sillones producidos por dia</t>
  </si>
  <si>
    <t>para tapiz, este cambio trae como consecuencia un incremento de el 3 % sobre las ventas.</t>
  </si>
  <si>
    <t xml:space="preserve">Se Pronostica un crecimiento de el </t>
  </si>
  <si>
    <t>por ampliación de la compañía hacia el sur</t>
  </si>
  <si>
    <t xml:space="preserve"> del país.</t>
  </si>
  <si>
    <t xml:space="preserve">GASTOS INDIRECTOS </t>
  </si>
  <si>
    <t>Otros</t>
  </si>
  <si>
    <t>Por  los estudios economicos de la situacion economica de el pais se estima que</t>
  </si>
  <si>
    <t>Luz</t>
  </si>
  <si>
    <t xml:space="preserve"> la compañía tendra una baja de 3% en ventas por la crisis, sin embargo; la direccion </t>
  </si>
  <si>
    <t>Agua</t>
  </si>
  <si>
    <t>de la compañía de acuerdo con factores administrativos estima un aumento de el 7%</t>
  </si>
  <si>
    <t>Telefono</t>
  </si>
  <si>
    <t>Para la depreciacion se aplicaran los porcentajes fiscales.</t>
  </si>
  <si>
    <t>COSTO UNITARIO</t>
  </si>
  <si>
    <t>ARTICULOS TERMINADOS</t>
  </si>
  <si>
    <t>unidades</t>
  </si>
  <si>
    <t>cu</t>
  </si>
  <si>
    <t>COSTOS DE DISTRIBUCION</t>
  </si>
  <si>
    <t>Gastos directos de ventas</t>
  </si>
  <si>
    <t>costantes</t>
  </si>
  <si>
    <t>INV BASE</t>
  </si>
  <si>
    <t>INV INICIAL</t>
  </si>
  <si>
    <t>COSTOS ADMINISTRATIVOS</t>
  </si>
  <si>
    <t>Oficina de ventas</t>
  </si>
  <si>
    <t>oficina administrativa</t>
  </si>
  <si>
    <t>"PUFFIS" S.A. DE C.V.</t>
  </si>
  <si>
    <t>AL 31 DICIEMBRE 2009</t>
  </si>
  <si>
    <t xml:space="preserve">El precio de venta de cada sillon es de </t>
  </si>
  <si>
    <t>De ajuste. Aumentaran las ventas por mantenimiento oportuno de maquinaria</t>
  </si>
  <si>
    <t>De cambio. Aumentaran las ventas por incremento de colores y diseños en tela</t>
  </si>
  <si>
    <t>Corrientes de crecimiento por expancion a el sur del pais</t>
  </si>
  <si>
    <t>Disminucion en las ventas debido a estudios economicos de la situacion del pais 3%</t>
  </si>
  <si>
    <t>Se estima un aumento por estudios de la administracion  del 7%</t>
  </si>
  <si>
    <t>((1820000+47450+54600+273000).70)1.07</t>
  </si>
  <si>
    <t>EJERCICIO 2015</t>
  </si>
  <si>
    <t>AL 31 DICIEMBRE 2015</t>
  </si>
  <si>
    <t>DEL 1 ENERO AL 31 DICIEMBRE 2015</t>
  </si>
  <si>
    <t>TELA</t>
  </si>
  <si>
    <t>HULE ESPUMA 4"</t>
  </si>
  <si>
    <t>HULE ESPUMA 2"</t>
  </si>
  <si>
    <t>PAPEL TAPIZ</t>
  </si>
  <si>
    <t>HULE ESP 4"</t>
  </si>
  <si>
    <t>HULE ESP 2"</t>
  </si>
  <si>
    <t>M2</t>
  </si>
  <si>
    <t>PAPE TAPIZ</t>
  </si>
  <si>
    <t>COSTO DE PRODUCCION DE LO VENDIDO</t>
  </si>
  <si>
    <t>TOTAL ACTIVO</t>
  </si>
  <si>
    <t>NO CIRCULANTE</t>
  </si>
  <si>
    <t>CIRCULANTE</t>
  </si>
  <si>
    <t>TOTAL PASIVO MAS CAPITAL</t>
  </si>
  <si>
    <t>TOTAL NO CIRCULANTE</t>
  </si>
  <si>
    <t>TOTAL CIRCULANTE</t>
  </si>
  <si>
    <t>Capital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</si>
</sst>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\$* #,##0.00_-;&quot;-$&quot;* #,##0.00_-;_-\$* \-??_-;_-@_-"/>
    <numFmt numFmtId="165" formatCode="\$#,##0.00"/>
    <numFmt numFmtId="166" formatCode="_-* #,##0.00_-;\-* #,##0.00_-;_-* \-??_-;_-@_-"/>
    <numFmt numFmtId="167" formatCode="_-\$* #,##0.000_-;&quot;-$&quot;* #,##0.000_-;_-\$* \-??_-;_-@_-"/>
    <numFmt numFmtId="168" formatCode="0.000"/>
    <numFmt numFmtId="169" formatCode="0.0"/>
    <numFmt numFmtId="170" formatCode="_-[$$-80A]* #,##0.00_-;\-[$$-80A]* #,##0.00_-;_-[$$-80A]* &quot;-&quot;??_-;_-@_-"/>
    <numFmt numFmtId="171" formatCode="#,##0.00_ ;\-#,##0.00\ "/>
  </numFmts>
  <fonts count="3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Lucida Calligraphy"/>
      <family val="4"/>
    </font>
    <font>
      <i/>
      <sz val="10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double">
        <color indexed="8"/>
      </bottom>
      <diagonal/>
    </border>
    <border>
      <left/>
      <right/>
      <top style="thin">
        <color indexed="9"/>
      </top>
      <bottom/>
      <diagonal/>
    </border>
    <border>
      <left style="medium">
        <color indexed="23"/>
      </left>
      <right/>
      <top/>
      <bottom style="medium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9"/>
      </top>
      <bottom style="medium">
        <color indexed="8"/>
      </bottom>
      <diagonal/>
    </border>
    <border>
      <left style="thin">
        <color indexed="23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 style="hair">
        <color indexed="23"/>
      </left>
      <right style="hair">
        <color indexed="23"/>
      </right>
      <top style="thin">
        <color indexed="9"/>
      </top>
      <bottom style="medium">
        <color indexed="8"/>
      </bottom>
      <diagonal/>
    </border>
    <border>
      <left/>
      <right style="hair">
        <color indexed="23"/>
      </right>
      <top style="thin">
        <color indexed="9"/>
      </top>
      <bottom style="medium">
        <color indexed="8"/>
      </bottom>
      <diagonal/>
    </border>
    <border>
      <left style="hair">
        <color indexed="23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hair">
        <color indexed="23"/>
      </right>
      <top style="medium">
        <color indexed="8"/>
      </top>
      <bottom style="thin">
        <color indexed="9"/>
      </bottom>
      <diagonal/>
    </border>
    <border>
      <left style="hair">
        <color indexed="23"/>
      </left>
      <right style="hair">
        <color indexed="23"/>
      </right>
      <top style="medium">
        <color indexed="8"/>
      </top>
      <bottom style="thin">
        <color indexed="9"/>
      </bottom>
      <diagonal/>
    </border>
    <border>
      <left style="hair">
        <color indexed="23"/>
      </left>
      <right style="hair">
        <color indexed="23"/>
      </right>
      <top/>
      <bottom style="thin">
        <color indexed="9"/>
      </bottom>
      <diagonal/>
    </border>
    <border>
      <left/>
      <right style="hair">
        <color indexed="23"/>
      </right>
      <top/>
      <bottom style="thin">
        <color indexed="9"/>
      </bottom>
      <diagonal/>
    </border>
    <border>
      <left style="hair">
        <color indexed="23"/>
      </left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 style="hair">
        <color indexed="23"/>
      </right>
      <top style="thin">
        <color indexed="9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thin">
        <color indexed="9"/>
      </top>
      <bottom style="hair">
        <color indexed="23"/>
      </bottom>
      <diagonal/>
    </border>
    <border>
      <left/>
      <right style="hair">
        <color indexed="23"/>
      </right>
      <top style="thin">
        <color indexed="9"/>
      </top>
      <bottom style="hair">
        <color indexed="23"/>
      </bottom>
      <diagonal/>
    </border>
    <border>
      <left style="hair">
        <color indexed="23"/>
      </left>
      <right style="medium">
        <color indexed="8"/>
      </right>
      <top style="thin">
        <color indexed="9"/>
      </top>
      <bottom style="hair">
        <color indexed="23"/>
      </bottom>
      <diagonal/>
    </border>
    <border>
      <left style="medium">
        <color indexed="8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medium">
        <color indexed="8"/>
      </left>
      <right style="hair">
        <color indexed="23"/>
      </right>
      <top/>
      <bottom style="medium">
        <color indexed="8"/>
      </bottom>
      <diagonal/>
    </border>
    <border>
      <left style="hair">
        <color indexed="23"/>
      </left>
      <right style="hair">
        <color indexed="23"/>
      </right>
      <top/>
      <bottom style="medium">
        <color indexed="8"/>
      </bottom>
      <diagonal/>
    </border>
    <border>
      <left/>
      <right style="hair">
        <color indexed="23"/>
      </right>
      <top/>
      <bottom style="medium">
        <color indexed="8"/>
      </bottom>
      <diagonal/>
    </border>
    <border>
      <left style="hair">
        <color indexed="23"/>
      </left>
      <right style="medium">
        <color indexed="8"/>
      </right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 style="hair">
        <color indexed="9"/>
      </right>
      <top style="hair">
        <color indexed="9"/>
      </top>
      <bottom style="medium">
        <color indexed="8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 style="hair">
        <color indexed="9"/>
      </left>
      <right style="hair">
        <color indexed="9"/>
      </right>
      <top/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/>
      <bottom/>
      <diagonal/>
    </border>
    <border>
      <left style="hair">
        <color indexed="9"/>
      </left>
      <right style="medium">
        <color indexed="8"/>
      </right>
      <top/>
      <bottom style="hair">
        <color indexed="23"/>
      </bottom>
      <diagonal/>
    </border>
    <border>
      <left style="medium">
        <color indexed="8"/>
      </left>
      <right/>
      <top/>
      <bottom style="hair">
        <color indexed="23"/>
      </bottom>
      <diagonal/>
    </border>
    <border>
      <left style="hair">
        <color indexed="23"/>
      </left>
      <right style="hair">
        <color indexed="23"/>
      </right>
      <top/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 style="medium">
        <color indexed="8"/>
      </right>
      <top/>
      <bottom style="hair">
        <color indexed="23"/>
      </bottom>
      <diagonal/>
    </border>
    <border>
      <left/>
      <right style="hair">
        <color indexed="9"/>
      </right>
      <top/>
      <bottom style="hair">
        <color indexed="23"/>
      </bottom>
      <diagonal/>
    </border>
    <border>
      <left style="hair">
        <color indexed="9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medium">
        <color indexed="8"/>
      </left>
      <right/>
      <top style="hair">
        <color indexed="23"/>
      </top>
      <bottom style="hair">
        <color indexed="23"/>
      </bottom>
      <diagonal/>
    </border>
    <border>
      <left style="hair">
        <color indexed="9"/>
      </left>
      <right style="medium">
        <color indexed="8"/>
      </right>
      <top/>
      <bottom style="medium">
        <color indexed="8"/>
      </bottom>
      <diagonal/>
    </border>
    <border>
      <left style="hair">
        <color indexed="9"/>
      </left>
      <right/>
      <top/>
      <bottom style="hair">
        <color indexed="9"/>
      </bottom>
      <diagonal/>
    </border>
    <border>
      <left style="hair">
        <color indexed="9"/>
      </left>
      <right style="medium">
        <color indexed="8"/>
      </right>
      <top/>
      <bottom style="hair">
        <color indexed="9"/>
      </bottom>
      <diagonal/>
    </border>
    <border>
      <left/>
      <right style="hair">
        <color indexed="9"/>
      </right>
      <top/>
      <bottom style="hair">
        <color indexed="9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55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55"/>
      </bottom>
      <diagonal/>
    </border>
    <border>
      <left style="thin">
        <color indexed="9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55"/>
      </right>
      <top style="medium">
        <color indexed="55"/>
      </top>
      <bottom style="medium">
        <color indexed="8"/>
      </bottom>
      <diagonal/>
    </border>
    <border>
      <left/>
      <right style="medium">
        <color indexed="55"/>
      </right>
      <top/>
      <bottom style="medium">
        <color indexed="8"/>
      </bottom>
      <diagonal/>
    </border>
    <border>
      <left style="medium">
        <color indexed="55"/>
      </left>
      <right style="medium">
        <color indexed="8"/>
      </right>
      <top style="medium">
        <color indexed="55"/>
      </top>
      <bottom style="medium">
        <color indexed="8"/>
      </bottom>
      <diagonal/>
    </border>
    <border>
      <left/>
      <right style="thin">
        <color indexed="9"/>
      </right>
      <top/>
      <bottom style="medium">
        <color indexed="8"/>
      </bottom>
      <diagonal/>
    </border>
    <border>
      <left style="hair">
        <color indexed="55"/>
      </left>
      <right style="medium">
        <color indexed="8"/>
      </right>
      <top style="medium">
        <color indexed="8"/>
      </top>
      <bottom style="hair">
        <color indexed="55"/>
      </bottom>
      <diagonal/>
    </border>
    <border>
      <left/>
      <right style="hair">
        <color indexed="55"/>
      </right>
      <top style="medium">
        <color indexed="8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8"/>
      </top>
      <bottom style="hair">
        <color indexed="55"/>
      </bottom>
      <diagonal/>
    </border>
    <border>
      <left/>
      <right style="thin">
        <color indexed="9"/>
      </right>
      <top style="medium">
        <color indexed="8"/>
      </top>
      <bottom style="hair">
        <color indexed="55"/>
      </bottom>
      <diagonal/>
    </border>
    <border>
      <left style="hair">
        <color indexed="55"/>
      </left>
      <right style="medium">
        <color indexed="8"/>
      </right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 style="thin">
        <color indexed="9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8"/>
      </right>
      <top style="hair">
        <color indexed="55"/>
      </top>
      <bottom style="medium">
        <color indexed="8"/>
      </bottom>
      <diagonal/>
    </border>
    <border>
      <left/>
      <right style="hair">
        <color indexed="55"/>
      </right>
      <top style="hair">
        <color indexed="55"/>
      </top>
      <bottom style="medium">
        <color indexed="8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8"/>
      </bottom>
      <diagonal/>
    </border>
    <border>
      <left/>
      <right style="thin">
        <color indexed="9"/>
      </right>
      <top style="hair">
        <color indexed="55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hair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hair">
        <color indexed="23"/>
      </bottom>
      <diagonal/>
    </border>
    <border>
      <left/>
      <right style="hair">
        <color indexed="23"/>
      </right>
      <top style="medium">
        <color indexed="8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8"/>
      </top>
      <bottom style="hair">
        <color indexed="23"/>
      </bottom>
      <diagonal/>
    </border>
    <border>
      <left style="hair">
        <color indexed="23"/>
      </left>
      <right style="medium">
        <color indexed="8"/>
      </right>
      <top style="medium">
        <color indexed="8"/>
      </top>
      <bottom style="hair">
        <color indexed="23"/>
      </bottom>
      <diagonal/>
    </border>
    <border>
      <left style="medium">
        <color indexed="8"/>
      </left>
      <right/>
      <top style="medium">
        <color indexed="8"/>
      </top>
      <bottom style="hair">
        <color indexed="23"/>
      </bottom>
      <diagonal/>
    </border>
    <border>
      <left style="thin">
        <color indexed="9"/>
      </left>
      <right style="medium">
        <color indexed="8"/>
      </right>
      <top style="hair">
        <color indexed="23"/>
      </top>
      <bottom style="hair">
        <color indexed="23"/>
      </bottom>
      <diagonal/>
    </border>
    <border>
      <left style="thin">
        <color indexed="9"/>
      </left>
      <right style="medium">
        <color indexed="8"/>
      </right>
      <top style="hair">
        <color indexed="23"/>
      </top>
      <bottom style="medium">
        <color indexed="8"/>
      </bottom>
      <diagonal/>
    </border>
    <border>
      <left/>
      <right style="hair">
        <color indexed="23"/>
      </right>
      <top style="hair">
        <color indexed="23"/>
      </top>
      <bottom style="medium">
        <color indexed="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8"/>
      </bottom>
      <diagonal/>
    </border>
    <border>
      <left style="hair">
        <color indexed="23"/>
      </left>
      <right style="medium">
        <color indexed="8"/>
      </right>
      <top style="hair">
        <color indexed="23"/>
      </top>
      <bottom style="medium">
        <color indexed="8"/>
      </bottom>
      <diagonal/>
    </border>
    <border>
      <left style="medium">
        <color indexed="8"/>
      </left>
      <right/>
      <top style="hair">
        <color indexed="23"/>
      </top>
      <bottom/>
      <diagonal/>
    </border>
    <border>
      <left/>
      <right style="medium">
        <color indexed="8"/>
      </right>
      <top/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hair">
        <color indexed="55"/>
      </left>
      <right style="hair">
        <color indexed="55"/>
      </right>
      <top style="medium">
        <color indexed="8"/>
      </top>
      <bottom style="medium">
        <color indexed="8"/>
      </bottom>
      <diagonal/>
    </border>
    <border>
      <left style="hair">
        <color indexed="55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8"/>
      </right>
      <top/>
      <bottom style="hair">
        <color indexed="55"/>
      </bottom>
      <diagonal/>
    </border>
    <border>
      <left/>
      <right style="thin">
        <color indexed="9"/>
      </right>
      <top/>
      <bottom style="hair">
        <color indexed="55"/>
      </bottom>
      <diagonal/>
    </border>
    <border>
      <left style="thin">
        <color indexed="9"/>
      </left>
      <right style="medium">
        <color indexed="8"/>
      </right>
      <top style="hair">
        <color indexed="55"/>
      </top>
      <bottom style="hair">
        <color indexed="55"/>
      </bottom>
      <diagonal/>
    </border>
    <border>
      <left style="thin">
        <color indexed="9"/>
      </left>
      <right style="medium">
        <color indexed="8"/>
      </right>
      <top style="hair">
        <color indexed="55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thin">
        <color indexed="9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hair">
        <color indexed="23"/>
      </bottom>
      <diagonal/>
    </border>
    <border>
      <left/>
      <right style="thin">
        <color indexed="9"/>
      </right>
      <top style="hair">
        <color indexed="23"/>
      </top>
      <bottom style="hair">
        <color indexed="23"/>
      </bottom>
      <diagonal/>
    </border>
    <border>
      <left/>
      <right style="thin">
        <color indexed="9"/>
      </right>
      <top style="hair">
        <color indexed="23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 style="hair">
        <color indexed="23"/>
      </left>
      <right style="medium">
        <color indexed="8"/>
      </right>
      <top/>
      <bottom style="hair">
        <color indexed="23"/>
      </bottom>
      <diagonal/>
    </border>
    <border>
      <left/>
      <right style="thin">
        <color indexed="9"/>
      </right>
      <top/>
      <bottom style="hair">
        <color indexed="23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23"/>
      </right>
      <top style="medium">
        <color indexed="8"/>
      </top>
      <bottom style="medium">
        <color indexed="8"/>
      </bottom>
      <diagonal/>
    </border>
    <border>
      <left style="hair">
        <color indexed="23"/>
      </left>
      <right style="hair">
        <color indexed="23"/>
      </right>
      <top style="medium">
        <color indexed="8"/>
      </top>
      <bottom style="medium">
        <color indexed="8"/>
      </bottom>
      <diagonal/>
    </border>
    <border>
      <left style="hair">
        <color indexed="2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hair">
        <color indexed="23"/>
      </bottom>
      <diagonal/>
    </border>
    <border>
      <left/>
      <right style="thin">
        <color indexed="9"/>
      </right>
      <top style="thin">
        <color indexed="9"/>
      </top>
      <bottom style="hair">
        <color indexed="23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hair">
        <color indexed="23"/>
      </right>
      <top style="hair">
        <color indexed="23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hair">
        <color indexed="23"/>
      </right>
      <top style="medium">
        <color indexed="8"/>
      </top>
      <bottom style="hair">
        <color indexed="23"/>
      </bottom>
      <diagonal/>
    </border>
    <border>
      <left style="thin">
        <color indexed="9"/>
      </left>
      <right style="hair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8"/>
      </right>
      <top style="thin">
        <color indexed="9"/>
      </top>
      <bottom style="medium">
        <color indexed="8"/>
      </bottom>
      <diagonal/>
    </border>
    <border>
      <left style="hair">
        <color indexed="23"/>
      </left>
      <right style="thin">
        <color indexed="9"/>
      </right>
      <top style="medium">
        <color indexed="8"/>
      </top>
      <bottom style="hair">
        <color indexed="23"/>
      </bottom>
      <diagonal/>
    </border>
    <border>
      <left style="hair">
        <color indexed="23"/>
      </left>
      <right style="thin">
        <color indexed="9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thin">
        <color indexed="9"/>
      </right>
      <top style="hair">
        <color indexed="23"/>
      </top>
      <bottom style="medium">
        <color indexed="8"/>
      </bottom>
      <diagonal/>
    </border>
    <border>
      <left style="thin">
        <color indexed="9"/>
      </left>
      <right style="hair">
        <color indexed="8"/>
      </right>
      <top/>
      <bottom style="thin">
        <color indexed="9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 style="hair">
        <color indexed="23"/>
      </top>
      <bottom style="medium">
        <color indexed="8"/>
      </bottom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8"/>
      </bottom>
      <diagonal/>
    </border>
    <border>
      <left/>
      <right style="medium">
        <color indexed="23"/>
      </right>
      <top style="medium">
        <color indexed="9"/>
      </top>
      <bottom style="medium">
        <color indexed="8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9"/>
      </left>
      <right style="medium">
        <color indexed="8"/>
      </right>
      <top style="hair">
        <color indexed="9"/>
      </top>
      <bottom style="medium">
        <color indexed="8"/>
      </bottom>
      <diagonal/>
    </border>
    <border>
      <left/>
      <right style="hair">
        <color indexed="9"/>
      </right>
      <top style="hair">
        <color indexed="9"/>
      </top>
      <bottom style="medium">
        <color indexed="8"/>
      </bottom>
      <diagonal/>
    </border>
    <border>
      <left/>
      <right style="medium">
        <color indexed="55"/>
      </right>
      <top style="thin">
        <color indexed="9"/>
      </top>
      <bottom style="medium">
        <color indexed="55"/>
      </bottom>
      <diagonal/>
    </border>
    <border>
      <left/>
      <right/>
      <top style="thin">
        <color indexed="9"/>
      </top>
      <bottom style="medium">
        <color indexed="55"/>
      </bottom>
      <diagonal/>
    </border>
    <border>
      <left style="hair">
        <color indexed="8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hair">
        <color indexed="8"/>
      </left>
      <right/>
      <top style="thin">
        <color indexed="9"/>
      </top>
      <bottom style="medium">
        <color indexed="8"/>
      </bottom>
      <diagonal/>
    </border>
    <border>
      <left style="hair">
        <color indexed="55"/>
      </left>
      <right style="hair">
        <color indexed="55"/>
      </right>
      <top style="thin">
        <color indexed="9"/>
      </top>
      <bottom style="medium">
        <color indexed="8"/>
      </bottom>
      <diagonal/>
    </border>
    <border>
      <left/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9"/>
      </left>
      <right/>
      <top style="hair">
        <color indexed="9"/>
      </top>
      <bottom style="medium">
        <color indexed="8"/>
      </bottom>
      <diagonal/>
    </border>
    <border>
      <left/>
      <right/>
      <top style="hair">
        <color indexed="9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medium">
        <color indexed="8"/>
      </bottom>
      <diagonal/>
    </border>
    <border>
      <left style="hair">
        <color indexed="23"/>
      </left>
      <right/>
      <top style="thin">
        <color indexed="9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medium">
        <color indexed="23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6" fontId="27" fillId="0" borderId="0" applyFill="0" applyBorder="0" applyAlignment="0" applyProtection="0"/>
    <xf numFmtId="164" fontId="27" fillId="0" borderId="0" applyFill="0" applyBorder="0" applyAlignment="0" applyProtection="0"/>
    <xf numFmtId="0" fontId="10" fillId="22" borderId="0" applyNumberFormat="0" applyBorder="0" applyAlignment="0" applyProtection="0"/>
    <xf numFmtId="0" fontId="27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43">
    <xf numFmtId="0" fontId="0" fillId="0" borderId="0" xfId="0"/>
    <xf numFmtId="0" fontId="0" fillId="0" borderId="0" xfId="0" applyBorder="1"/>
    <xf numFmtId="0" fontId="0" fillId="0" borderId="10" xfId="0" applyBorder="1"/>
    <xf numFmtId="0" fontId="19" fillId="0" borderId="0" xfId="0" applyFont="1" applyBorder="1" applyAlignment="1">
      <alignment horizontal="center"/>
    </xf>
    <xf numFmtId="0" fontId="19" fillId="0" borderId="0" xfId="0" applyFont="1"/>
    <xf numFmtId="164" fontId="19" fillId="0" borderId="0" xfId="33" applyFont="1" applyFill="1" applyBorder="1" applyAlignment="1" applyProtection="1"/>
    <xf numFmtId="0" fontId="0" fillId="0" borderId="0" xfId="0" applyNumberFormat="1"/>
    <xf numFmtId="0" fontId="0" fillId="0" borderId="11" xfId="0" applyBorder="1" applyAlignment="1">
      <alignment horizontal="center"/>
    </xf>
    <xf numFmtId="0" fontId="0" fillId="0" borderId="12" xfId="0" applyBorder="1"/>
    <xf numFmtId="0" fontId="19" fillId="0" borderId="12" xfId="0" applyFont="1" applyBorder="1" applyAlignment="1">
      <alignment horizontal="center"/>
    </xf>
    <xf numFmtId="0" fontId="0" fillId="0" borderId="13" xfId="0" applyBorder="1"/>
    <xf numFmtId="0" fontId="19" fillId="0" borderId="13" xfId="0" applyFont="1" applyBorder="1" applyAlignment="1">
      <alignment horizontal="center"/>
    </xf>
    <xf numFmtId="0" fontId="0" fillId="0" borderId="14" xfId="0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17" xfId="0" applyBorder="1"/>
    <xf numFmtId="0" fontId="0" fillId="0" borderId="12" xfId="0" applyNumberFormat="1" applyBorder="1"/>
    <xf numFmtId="165" fontId="0" fillId="0" borderId="12" xfId="0" applyNumberFormat="1" applyBorder="1"/>
    <xf numFmtId="0" fontId="19" fillId="0" borderId="12" xfId="0" applyFont="1" applyBorder="1" applyAlignment="1">
      <alignment horizontal="right" vertical="top" wrapText="1"/>
    </xf>
    <xf numFmtId="1" fontId="0" fillId="0" borderId="12" xfId="0" applyNumberFormat="1" applyBorder="1"/>
    <xf numFmtId="4" fontId="0" fillId="0" borderId="12" xfId="0" applyNumberFormat="1" applyBorder="1"/>
    <xf numFmtId="4" fontId="0" fillId="0" borderId="18" xfId="0" applyNumberFormat="1" applyBorder="1"/>
    <xf numFmtId="1" fontId="0" fillId="0" borderId="18" xfId="0" applyNumberFormat="1" applyBorder="1"/>
    <xf numFmtId="165" fontId="0" fillId="0" borderId="17" xfId="0" applyNumberFormat="1" applyBorder="1"/>
    <xf numFmtId="0" fontId="0" fillId="0" borderId="17" xfId="0" applyNumberFormat="1" applyBorder="1"/>
    <xf numFmtId="1" fontId="0" fillId="0" borderId="17" xfId="0" applyNumberFormat="1" applyBorder="1"/>
    <xf numFmtId="165" fontId="0" fillId="0" borderId="19" xfId="0" applyNumberFormat="1" applyBorder="1"/>
    <xf numFmtId="0" fontId="0" fillId="0" borderId="19" xfId="0" applyNumberFormat="1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20" xfId="0" applyBorder="1"/>
    <xf numFmtId="4" fontId="0" fillId="0" borderId="21" xfId="0" applyNumberFormat="1" applyBorder="1" applyAlignment="1">
      <alignment horizontal="right"/>
    </xf>
    <xf numFmtId="0" fontId="0" fillId="0" borderId="21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0" fontId="19" fillId="0" borderId="12" xfId="0" applyFont="1" applyBorder="1"/>
    <xf numFmtId="4" fontId="0" fillId="0" borderId="13" xfId="0" applyNumberFormat="1" applyBorder="1"/>
    <xf numFmtId="0" fontId="0" fillId="0" borderId="13" xfId="0" applyNumberFormat="1" applyBorder="1"/>
    <xf numFmtId="1" fontId="0" fillId="0" borderId="13" xfId="0" applyNumberFormat="1" applyBorder="1"/>
    <xf numFmtId="165" fontId="19" fillId="0" borderId="22" xfId="0" applyNumberFormat="1" applyFont="1" applyBorder="1"/>
    <xf numFmtId="0" fontId="19" fillId="0" borderId="22" xfId="0" applyNumberFormat="1" applyFont="1" applyBorder="1"/>
    <xf numFmtId="1" fontId="19" fillId="0" borderId="22" xfId="0" applyNumberFormat="1" applyFont="1" applyBorder="1"/>
    <xf numFmtId="0" fontId="19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0" fillId="0" borderId="12" xfId="33" applyFont="1" applyFill="1" applyBorder="1" applyAlignment="1" applyProtection="1"/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20" fillId="0" borderId="12" xfId="0" applyFont="1" applyBorder="1"/>
    <xf numFmtId="165" fontId="19" fillId="0" borderId="12" xfId="0" applyNumberFormat="1" applyFont="1" applyBorder="1"/>
    <xf numFmtId="0" fontId="0" fillId="0" borderId="19" xfId="0" applyBorder="1"/>
    <xf numFmtId="0" fontId="19" fillId="0" borderId="0" xfId="0" applyFont="1" applyBorder="1" applyAlignment="1">
      <alignment horizontal="right"/>
    </xf>
    <xf numFmtId="0" fontId="19" fillId="0" borderId="2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9" fillId="17" borderId="24" xfId="0" applyFont="1" applyFill="1" applyBorder="1" applyAlignment="1">
      <alignment horizontal="left"/>
    </xf>
    <xf numFmtId="0" fontId="19" fillId="17" borderId="11" xfId="0" applyFont="1" applyFill="1" applyBorder="1" applyAlignment="1"/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6" xfId="0" applyBorder="1"/>
    <xf numFmtId="164" fontId="27" fillId="0" borderId="26" xfId="33" applyFill="1" applyBorder="1" applyAlignment="1" applyProtection="1"/>
    <xf numFmtId="0" fontId="18" fillId="0" borderId="27" xfId="0" applyFont="1" applyBorder="1" applyAlignment="1">
      <alignment horizontal="right"/>
    </xf>
    <xf numFmtId="0" fontId="0" fillId="0" borderId="27" xfId="0" applyBorder="1"/>
    <xf numFmtId="1" fontId="0" fillId="0" borderId="27" xfId="0" applyNumberFormat="1" applyBorder="1"/>
    <xf numFmtId="164" fontId="27" fillId="0" borderId="27" xfId="33" applyFill="1" applyBorder="1" applyAlignment="1" applyProtection="1"/>
    <xf numFmtId="0" fontId="0" fillId="0" borderId="28" xfId="0" applyFont="1" applyBorder="1"/>
    <xf numFmtId="164" fontId="27" fillId="0" borderId="28" xfId="33" applyFill="1" applyBorder="1" applyAlignment="1" applyProtection="1"/>
    <xf numFmtId="1" fontId="19" fillId="0" borderId="26" xfId="0" applyNumberFormat="1" applyFont="1" applyBorder="1"/>
    <xf numFmtId="164" fontId="19" fillId="0" borderId="26" xfId="33" applyFont="1" applyFill="1" applyBorder="1" applyAlignment="1" applyProtection="1"/>
    <xf numFmtId="0" fontId="0" fillId="0" borderId="17" xfId="0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0" fillId="0" borderId="12" xfId="0" applyBorder="1" applyAlignment="1"/>
    <xf numFmtId="0" fontId="0" fillId="0" borderId="13" xfId="0" applyBorder="1" applyAlignment="1"/>
    <xf numFmtId="0" fontId="0" fillId="0" borderId="29" xfId="0" applyBorder="1"/>
    <xf numFmtId="0" fontId="0" fillId="0" borderId="20" xfId="0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12" xfId="0" applyFont="1" applyBorder="1" applyAlignment="1">
      <alignment wrapText="1"/>
    </xf>
    <xf numFmtId="0" fontId="19" fillId="17" borderId="29" xfId="0" applyFont="1" applyFill="1" applyBorder="1" applyAlignment="1">
      <alignment wrapText="1"/>
    </xf>
    <xf numFmtId="0" fontId="19" fillId="17" borderId="30" xfId="0" applyFont="1" applyFill="1" applyBorder="1" applyAlignment="1">
      <alignment wrapText="1"/>
    </xf>
    <xf numFmtId="0" fontId="19" fillId="17" borderId="31" xfId="0" applyFont="1" applyFill="1" applyBorder="1" applyAlignment="1">
      <alignment wrapText="1"/>
    </xf>
    <xf numFmtId="0" fontId="21" fillId="0" borderId="32" xfId="0" applyFont="1" applyBorder="1" applyAlignment="1">
      <alignment horizontal="center" wrapText="1"/>
    </xf>
    <xf numFmtId="0" fontId="21" fillId="0" borderId="33" xfId="0" applyFont="1" applyBorder="1" applyAlignment="1">
      <alignment horizontal="center"/>
    </xf>
    <xf numFmtId="0" fontId="21" fillId="0" borderId="33" xfId="0" applyFont="1" applyBorder="1" applyAlignment="1">
      <alignment horizontal="center" wrapText="1"/>
    </xf>
    <xf numFmtId="0" fontId="21" fillId="0" borderId="32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 applyAlignment="1">
      <alignment horizontal="center" wrapText="1"/>
    </xf>
    <xf numFmtId="0" fontId="21" fillId="0" borderId="35" xfId="0" applyFont="1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50" xfId="0" applyNumberFormat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14" xfId="0" applyFont="1" applyBorder="1" applyAlignment="1"/>
    <xf numFmtId="0" fontId="0" fillId="0" borderId="14" xfId="0" applyBorder="1" applyAlignment="1"/>
    <xf numFmtId="0" fontId="0" fillId="0" borderId="13" xfId="0" applyFont="1" applyBorder="1"/>
    <xf numFmtId="0" fontId="0" fillId="0" borderId="54" xfId="0" applyFont="1" applyBorder="1" applyAlignment="1"/>
    <xf numFmtId="0" fontId="0" fillId="0" borderId="55" xfId="0" applyFont="1" applyBorder="1" applyAlignment="1"/>
    <xf numFmtId="0" fontId="0" fillId="0" borderId="20" xfId="0" applyFont="1" applyBorder="1" applyAlignment="1"/>
    <xf numFmtId="164" fontId="19" fillId="0" borderId="12" xfId="33" applyFont="1" applyFill="1" applyBorder="1" applyAlignment="1" applyProtection="1"/>
    <xf numFmtId="0" fontId="0" fillId="0" borderId="12" xfId="0" applyFont="1" applyBorder="1" applyAlignment="1"/>
    <xf numFmtId="0" fontId="0" fillId="0" borderId="54" xfId="0" applyBorder="1"/>
    <xf numFmtId="164" fontId="19" fillId="0" borderId="22" xfId="33" applyFont="1" applyFill="1" applyBorder="1" applyAlignment="1" applyProtection="1"/>
    <xf numFmtId="0" fontId="0" fillId="0" borderId="12" xfId="0" applyFont="1" applyBorder="1" applyAlignment="1">
      <alignment horizontal="center"/>
    </xf>
    <xf numFmtId="0" fontId="0" fillId="0" borderId="12" xfId="0" applyFont="1" applyBorder="1"/>
    <xf numFmtId="166" fontId="19" fillId="0" borderId="12" xfId="32" applyFont="1" applyFill="1" applyBorder="1" applyAlignment="1" applyProtection="1"/>
    <xf numFmtId="0" fontId="0" fillId="0" borderId="56" xfId="0" applyFill="1" applyBorder="1"/>
    <xf numFmtId="0" fontId="0" fillId="0" borderId="60" xfId="0" applyFill="1" applyBorder="1"/>
    <xf numFmtId="0" fontId="0" fillId="0" borderId="62" xfId="0" applyFill="1" applyBorder="1"/>
    <xf numFmtId="0" fontId="19" fillId="0" borderId="62" xfId="0" applyFont="1" applyFill="1" applyBorder="1" applyAlignment="1"/>
    <xf numFmtId="0" fontId="19" fillId="0" borderId="62" xfId="0" applyFont="1" applyFill="1" applyBorder="1" applyAlignment="1">
      <alignment horizontal="center"/>
    </xf>
    <xf numFmtId="0" fontId="0" fillId="0" borderId="62" xfId="0" applyFill="1" applyBorder="1" applyAlignment="1"/>
    <xf numFmtId="0" fontId="0" fillId="0" borderId="63" xfId="0" applyFill="1" applyBorder="1"/>
    <xf numFmtId="0" fontId="19" fillId="0" borderId="63" xfId="0" applyFont="1" applyFill="1" applyBorder="1" applyAlignment="1"/>
    <xf numFmtId="0" fontId="19" fillId="0" borderId="63" xfId="0" applyFont="1" applyFill="1" applyBorder="1" applyAlignment="1">
      <alignment horizontal="center"/>
    </xf>
    <xf numFmtId="0" fontId="0" fillId="0" borderId="63" xfId="0" applyFill="1" applyBorder="1" applyAlignment="1"/>
    <xf numFmtId="0" fontId="0" fillId="0" borderId="64" xfId="0" applyFill="1" applyBorder="1"/>
    <xf numFmtId="0" fontId="0" fillId="0" borderId="65" xfId="0" applyFill="1" applyBorder="1"/>
    <xf numFmtId="0" fontId="0" fillId="0" borderId="66" xfId="0" applyFont="1" applyFill="1" applyBorder="1"/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72" xfId="0" applyFont="1" applyFill="1" applyBorder="1"/>
    <xf numFmtId="0" fontId="0" fillId="0" borderId="73" xfId="0" applyFont="1" applyFill="1" applyBorder="1" applyAlignment="1">
      <alignment horizontal="center"/>
    </xf>
    <xf numFmtId="0" fontId="0" fillId="0" borderId="74" xfId="0" applyFont="1" applyFill="1" applyBorder="1"/>
    <xf numFmtId="0" fontId="0" fillId="0" borderId="75" xfId="0" applyFill="1" applyBorder="1"/>
    <xf numFmtId="0" fontId="23" fillId="0" borderId="76" xfId="0" applyFont="1" applyFill="1" applyBorder="1"/>
    <xf numFmtId="0" fontId="0" fillId="0" borderId="77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63" xfId="0" applyFont="1" applyFill="1" applyBorder="1"/>
    <xf numFmtId="0" fontId="0" fillId="0" borderId="56" xfId="0" applyFont="1" applyFill="1" applyBorder="1"/>
    <xf numFmtId="1" fontId="0" fillId="0" borderId="56" xfId="0" applyNumberFormat="1" applyFill="1" applyBorder="1"/>
    <xf numFmtId="1" fontId="0" fillId="0" borderId="56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56" xfId="0" applyBorder="1"/>
    <xf numFmtId="0" fontId="21" fillId="0" borderId="56" xfId="0" applyFont="1" applyBorder="1" applyAlignment="1">
      <alignment horizontal="center"/>
    </xf>
    <xf numFmtId="0" fontId="21" fillId="0" borderId="56" xfId="0" applyFont="1" applyBorder="1"/>
    <xf numFmtId="0" fontId="0" fillId="0" borderId="57" xfId="0" applyBorder="1"/>
    <xf numFmtId="2" fontId="19" fillId="17" borderId="78" xfId="0" applyNumberFormat="1" applyFont="1" applyFill="1" applyBorder="1" applyAlignment="1">
      <alignment horizontal="center" vertical="top" wrapText="1"/>
    </xf>
    <xf numFmtId="0" fontId="19" fillId="17" borderId="79" xfId="0" applyFont="1" applyFill="1" applyBorder="1" applyAlignment="1">
      <alignment horizontal="center" vertical="top" wrapText="1"/>
    </xf>
    <xf numFmtId="2" fontId="19" fillId="17" borderId="80" xfId="0" applyNumberFormat="1" applyFont="1" applyFill="1" applyBorder="1" applyAlignment="1">
      <alignment horizontal="center" vertical="top" wrapText="1"/>
    </xf>
    <xf numFmtId="0" fontId="0" fillId="0" borderId="58" xfId="0" applyBorder="1" applyAlignment="1">
      <alignment horizontal="center"/>
    </xf>
    <xf numFmtId="0" fontId="0" fillId="0" borderId="81" xfId="0" applyFont="1" applyBorder="1"/>
    <xf numFmtId="0" fontId="0" fillId="0" borderId="82" xfId="0" applyFont="1" applyBorder="1" applyAlignment="1">
      <alignment horizontal="center"/>
    </xf>
    <xf numFmtId="2" fontId="0" fillId="0" borderId="82" xfId="0" applyNumberFormat="1" applyFont="1" applyBorder="1" applyAlignment="1">
      <alignment horizontal="center"/>
    </xf>
    <xf numFmtId="1" fontId="0" fillId="0" borderId="83" xfId="0" applyNumberFormat="1" applyFont="1" applyBorder="1" applyAlignment="1">
      <alignment horizontal="center"/>
    </xf>
    <xf numFmtId="0" fontId="0" fillId="0" borderId="58" xfId="0" applyBorder="1"/>
    <xf numFmtId="0" fontId="0" fillId="0" borderId="84" xfId="0" applyFont="1" applyBorder="1"/>
    <xf numFmtId="2" fontId="0" fillId="0" borderId="85" xfId="0" applyNumberFormat="1" applyFont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0" fontId="0" fillId="0" borderId="87" xfId="0" applyFont="1" applyBorder="1"/>
    <xf numFmtId="2" fontId="0" fillId="0" borderId="88" xfId="0" applyNumberFormat="1" applyFont="1" applyBorder="1" applyAlignment="1">
      <alignment horizontal="center"/>
    </xf>
    <xf numFmtId="1" fontId="0" fillId="0" borderId="89" xfId="0" applyNumberFormat="1" applyFont="1" applyBorder="1" applyAlignment="1">
      <alignment horizontal="center"/>
    </xf>
    <xf numFmtId="0" fontId="19" fillId="0" borderId="90" xfId="0" applyFont="1" applyBorder="1"/>
    <xf numFmtId="0" fontId="19" fillId="0" borderId="91" xfId="0" applyFont="1" applyBorder="1" applyAlignment="1">
      <alignment horizontal="center"/>
    </xf>
    <xf numFmtId="1" fontId="19" fillId="0" borderId="91" xfId="0" applyNumberFormat="1" applyFont="1" applyBorder="1" applyAlignment="1">
      <alignment horizontal="center"/>
    </xf>
    <xf numFmtId="1" fontId="19" fillId="0" borderId="92" xfId="0" applyNumberFormat="1" applyFont="1" applyBorder="1" applyAlignment="1">
      <alignment horizontal="center"/>
    </xf>
    <xf numFmtId="0" fontId="0" fillId="0" borderId="63" xfId="0" applyBorder="1"/>
    <xf numFmtId="0" fontId="0" fillId="0" borderId="59" xfId="0" applyBorder="1"/>
    <xf numFmtId="1" fontId="0" fillId="0" borderId="82" xfId="0" applyNumberFormat="1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1" fontId="0" fillId="0" borderId="88" xfId="0" applyNumberFormat="1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17" borderId="93" xfId="0" applyFill="1" applyBorder="1"/>
    <xf numFmtId="0" fontId="19" fillId="17" borderId="95" xfId="0" applyFont="1" applyFill="1" applyBorder="1"/>
    <xf numFmtId="0" fontId="0" fillId="17" borderId="96" xfId="0" applyFont="1" applyFill="1" applyBorder="1" applyAlignment="1">
      <alignment horizontal="center"/>
    </xf>
    <xf numFmtId="0" fontId="0" fillId="17" borderId="97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98" xfId="0" applyFont="1" applyFill="1" applyBorder="1" applyAlignment="1">
      <alignment horizontal="center"/>
    </xf>
    <xf numFmtId="0" fontId="0" fillId="17" borderId="99" xfId="0" applyFill="1" applyBorder="1"/>
    <xf numFmtId="164" fontId="0" fillId="0" borderId="100" xfId="33" applyFont="1" applyFill="1" applyBorder="1" applyAlignment="1" applyProtection="1"/>
    <xf numFmtId="2" fontId="0" fillId="0" borderId="101" xfId="0" applyNumberFormat="1" applyBorder="1" applyAlignment="1">
      <alignment horizontal="center"/>
    </xf>
    <xf numFmtId="164" fontId="27" fillId="0" borderId="102" xfId="33" applyFill="1" applyBorder="1" applyAlignment="1" applyProtection="1">
      <alignment horizontal="center"/>
    </xf>
    <xf numFmtId="1" fontId="0" fillId="0" borderId="102" xfId="0" applyNumberFormat="1" applyBorder="1" applyAlignment="1">
      <alignment horizontal="center"/>
    </xf>
    <xf numFmtId="164" fontId="27" fillId="0" borderId="100" xfId="33" applyFill="1" applyBorder="1" applyAlignment="1" applyProtection="1">
      <alignment horizontal="center"/>
    </xf>
    <xf numFmtId="164" fontId="27" fillId="0" borderId="103" xfId="33" applyFill="1" applyBorder="1" applyAlignment="1" applyProtection="1"/>
    <xf numFmtId="0" fontId="0" fillId="0" borderId="104" xfId="0" applyFont="1" applyBorder="1"/>
    <xf numFmtId="2" fontId="0" fillId="0" borderId="105" xfId="0" applyNumberFormat="1" applyBorder="1" applyAlignment="1">
      <alignment horizontal="center"/>
    </xf>
    <xf numFmtId="2" fontId="0" fillId="0" borderId="106" xfId="0" applyNumberFormat="1" applyBorder="1" applyAlignment="1">
      <alignment horizontal="center"/>
    </xf>
    <xf numFmtId="1" fontId="0" fillId="0" borderId="106" xfId="0" applyNumberFormat="1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107" xfId="0" applyBorder="1"/>
    <xf numFmtId="0" fontId="0" fillId="0" borderId="108" xfId="0" applyFont="1" applyBorder="1"/>
    <xf numFmtId="2" fontId="0" fillId="0" borderId="109" xfId="0" applyNumberFormat="1" applyBorder="1" applyAlignment="1">
      <alignment horizontal="center"/>
    </xf>
    <xf numFmtId="2" fontId="0" fillId="0" borderId="110" xfId="0" applyNumberFormat="1" applyBorder="1" applyAlignment="1">
      <alignment horizontal="center"/>
    </xf>
    <xf numFmtId="1" fontId="0" fillId="0" borderId="110" xfId="0" applyNumberForma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11" xfId="0" applyBorder="1"/>
    <xf numFmtId="0" fontId="0" fillId="0" borderId="112" xfId="0" applyFont="1" applyBorder="1"/>
    <xf numFmtId="2" fontId="0" fillId="0" borderId="25" xfId="0" applyNumberFormat="1" applyBorder="1" applyAlignment="1">
      <alignment horizontal="center"/>
    </xf>
    <xf numFmtId="164" fontId="27" fillId="0" borderId="17" xfId="33" applyFill="1" applyBorder="1" applyAlignment="1" applyProtection="1">
      <alignment horizontal="center"/>
    </xf>
    <xf numFmtId="1" fontId="0" fillId="0" borderId="17" xfId="0" applyNumberFormat="1" applyBorder="1" applyAlignment="1">
      <alignment horizontal="center"/>
    </xf>
    <xf numFmtId="164" fontId="27" fillId="0" borderId="112" xfId="33" applyFill="1" applyBorder="1" applyAlignment="1" applyProtection="1">
      <alignment horizontal="center"/>
    </xf>
    <xf numFmtId="164" fontId="27" fillId="0" borderId="25" xfId="33" applyFill="1" applyBorder="1" applyAlignment="1" applyProtection="1"/>
    <xf numFmtId="0" fontId="0" fillId="0" borderId="113" xfId="0" applyBorder="1"/>
    <xf numFmtId="0" fontId="19" fillId="0" borderId="54" xfId="0" applyFont="1" applyBorder="1" applyAlignment="1"/>
    <xf numFmtId="0" fontId="19" fillId="0" borderId="20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0" fillId="0" borderId="115" xfId="0" applyBorder="1"/>
    <xf numFmtId="0" fontId="0" fillId="0" borderId="116" xfId="0" applyBorder="1"/>
    <xf numFmtId="0" fontId="0" fillId="0" borderId="117" xfId="0" applyBorder="1"/>
    <xf numFmtId="0" fontId="19" fillId="0" borderId="20" xfId="0" applyFont="1" applyBorder="1"/>
    <xf numFmtId="0" fontId="0" fillId="17" borderId="23" xfId="0" applyFill="1" applyBorder="1" applyAlignment="1">
      <alignment horizontal="center" vertical="top" wrapText="1"/>
    </xf>
    <xf numFmtId="0" fontId="0" fillId="17" borderId="0" xfId="0" applyFill="1" applyBorder="1" applyAlignment="1">
      <alignment horizontal="center" vertical="top" wrapText="1"/>
    </xf>
    <xf numFmtId="0" fontId="0" fillId="0" borderId="118" xfId="0" applyFont="1" applyBorder="1"/>
    <xf numFmtId="1" fontId="0" fillId="0" borderId="119" xfId="0" applyNumberFormat="1" applyBorder="1" applyAlignment="1">
      <alignment horizontal="center"/>
    </xf>
    <xf numFmtId="167" fontId="27" fillId="0" borderId="120" xfId="33" applyNumberFormat="1" applyFill="1" applyBorder="1" applyAlignment="1" applyProtection="1">
      <alignment horizontal="center"/>
    </xf>
    <xf numFmtId="164" fontId="27" fillId="0" borderId="121" xfId="33" applyFill="1" applyBorder="1" applyAlignment="1" applyProtection="1">
      <alignment horizontal="center"/>
    </xf>
    <xf numFmtId="164" fontId="27" fillId="0" borderId="120" xfId="33" applyFill="1" applyBorder="1" applyAlignment="1" applyProtection="1">
      <alignment horizontal="center"/>
    </xf>
    <xf numFmtId="164" fontId="27" fillId="0" borderId="122" xfId="33" applyFill="1" applyBorder="1" applyAlignment="1" applyProtection="1">
      <alignment horizontal="center"/>
    </xf>
    <xf numFmtId="164" fontId="27" fillId="0" borderId="0" xfId="33" applyFill="1" applyBorder="1" applyAlignment="1" applyProtection="1">
      <alignment horizontal="center"/>
    </xf>
    <xf numFmtId="0" fontId="0" fillId="0" borderId="123" xfId="0" applyFont="1" applyBorder="1"/>
    <xf numFmtId="1" fontId="0" fillId="0" borderId="48" xfId="0" applyNumberFormat="1" applyBorder="1" applyAlignment="1">
      <alignment horizontal="center"/>
    </xf>
    <xf numFmtId="168" fontId="0" fillId="0" borderId="47" xfId="0" applyNumberFormat="1" applyBorder="1" applyAlignment="1">
      <alignment horizontal="center"/>
    </xf>
    <xf numFmtId="4" fontId="0" fillId="0" borderId="49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24" xfId="0" applyFont="1" applyBorder="1"/>
    <xf numFmtId="1" fontId="0" fillId="0" borderId="125" xfId="0" applyNumberFormat="1" applyBorder="1" applyAlignment="1">
      <alignment horizontal="center"/>
    </xf>
    <xf numFmtId="168" fontId="0" fillId="0" borderId="126" xfId="0" applyNumberFormat="1" applyBorder="1" applyAlignment="1">
      <alignment horizontal="center"/>
    </xf>
    <xf numFmtId="4" fontId="0" fillId="0" borderId="127" xfId="0" applyNumberFormat="1" applyBorder="1" applyAlignment="1">
      <alignment horizontal="center"/>
    </xf>
    <xf numFmtId="2" fontId="0" fillId="0" borderId="126" xfId="0" applyNumberFormat="1" applyBorder="1" applyAlignment="1">
      <alignment horizontal="center"/>
    </xf>
    <xf numFmtId="4" fontId="0" fillId="0" borderId="128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64" fontId="27" fillId="0" borderId="129" xfId="33" applyFill="1" applyBorder="1" applyAlignment="1" applyProtection="1">
      <alignment horizontal="center"/>
    </xf>
    <xf numFmtId="164" fontId="27" fillId="0" borderId="130" xfId="33" applyFill="1" applyBorder="1" applyAlignment="1" applyProtection="1">
      <alignment horizontal="center"/>
    </xf>
    <xf numFmtId="164" fontId="27" fillId="0" borderId="131" xfId="33" applyFill="1" applyBorder="1" applyAlignment="1" applyProtection="1">
      <alignment horizontal="center"/>
    </xf>
    <xf numFmtId="0" fontId="0" fillId="0" borderId="113" xfId="0" applyBorder="1" applyAlignment="1">
      <alignment horizontal="center"/>
    </xf>
    <xf numFmtId="0" fontId="0" fillId="0" borderId="132" xfId="0" applyFont="1" applyBorder="1" applyAlignment="1">
      <alignment vertical="top" wrapText="1"/>
    </xf>
    <xf numFmtId="0" fontId="0" fillId="17" borderId="133" xfId="0" applyFont="1" applyFill="1" applyBorder="1" applyAlignment="1">
      <alignment horizontal="center" vertical="top" wrapText="1"/>
    </xf>
    <xf numFmtId="0" fontId="0" fillId="17" borderId="134" xfId="0" applyFont="1" applyFill="1" applyBorder="1" applyAlignment="1">
      <alignment horizontal="center" vertical="top" wrapText="1"/>
    </xf>
    <xf numFmtId="0" fontId="0" fillId="17" borderId="135" xfId="0" applyFont="1" applyFill="1" applyBorder="1" applyAlignment="1">
      <alignment horizontal="center" vertical="top" wrapText="1"/>
    </xf>
    <xf numFmtId="0" fontId="0" fillId="0" borderId="136" xfId="0" applyFont="1" applyBorder="1" applyAlignment="1">
      <alignment vertical="top" wrapText="1"/>
    </xf>
    <xf numFmtId="0" fontId="0" fillId="0" borderId="137" xfId="0" applyFont="1" applyBorder="1"/>
    <xf numFmtId="0" fontId="0" fillId="0" borderId="138" xfId="0" applyBorder="1"/>
    <xf numFmtId="2" fontId="0" fillId="0" borderId="139" xfId="0" applyNumberFormat="1" applyBorder="1"/>
    <xf numFmtId="0" fontId="0" fillId="0" borderId="140" xfId="0" applyBorder="1"/>
    <xf numFmtId="2" fontId="0" fillId="0" borderId="141" xfId="0" applyNumberFormat="1" applyBorder="1"/>
    <xf numFmtId="0" fontId="0" fillId="0" borderId="142" xfId="0" applyFont="1" applyBorder="1"/>
    <xf numFmtId="2" fontId="0" fillId="0" borderId="106" xfId="0" applyNumberFormat="1" applyBorder="1"/>
    <xf numFmtId="2" fontId="0" fillId="0" borderId="107" xfId="0" applyNumberFormat="1" applyBorder="1"/>
    <xf numFmtId="0" fontId="0" fillId="0" borderId="143" xfId="0" applyFont="1" applyBorder="1"/>
    <xf numFmtId="2" fontId="0" fillId="0" borderId="110" xfId="0" applyNumberFormat="1" applyBorder="1"/>
    <xf numFmtId="2" fontId="0" fillId="0" borderId="111" xfId="0" applyNumberFormat="1" applyBorder="1"/>
    <xf numFmtId="2" fontId="0" fillId="0" borderId="17" xfId="0" applyNumberFormat="1" applyBorder="1"/>
    <xf numFmtId="2" fontId="0" fillId="0" borderId="112" xfId="0" applyNumberFormat="1" applyBorder="1"/>
    <xf numFmtId="2" fontId="0" fillId="0" borderId="25" xfId="0" applyNumberFormat="1" applyBorder="1"/>
    <xf numFmtId="0" fontId="0" fillId="0" borderId="17" xfId="0" applyFont="1" applyBorder="1"/>
    <xf numFmtId="2" fontId="0" fillId="0" borderId="12" xfId="0" applyNumberFormat="1" applyBorder="1"/>
    <xf numFmtId="0" fontId="0" fillId="0" borderId="13" xfId="0" applyBorder="1" applyAlignment="1">
      <alignment horizontal="center"/>
    </xf>
    <xf numFmtId="0" fontId="0" fillId="16" borderId="144" xfId="0" applyFont="1" applyFill="1" applyBorder="1"/>
    <xf numFmtId="0" fontId="0" fillId="16" borderId="145" xfId="0" applyFont="1" applyFill="1" applyBorder="1"/>
    <xf numFmtId="0" fontId="0" fillId="16" borderId="13" xfId="0" applyFont="1" applyFill="1" applyBorder="1"/>
    <xf numFmtId="0" fontId="19" fillId="0" borderId="145" xfId="0" applyFont="1" applyFill="1" applyBorder="1"/>
    <xf numFmtId="0" fontId="19" fillId="0" borderId="118" xfId="0" applyFont="1" applyBorder="1"/>
    <xf numFmtId="0" fontId="0" fillId="0" borderId="119" xfId="0" applyBorder="1"/>
    <xf numFmtId="0" fontId="0" fillId="0" borderId="120" xfId="0" applyBorder="1"/>
    <xf numFmtId="0" fontId="0" fillId="0" borderId="121" xfId="0" applyBorder="1"/>
    <xf numFmtId="0" fontId="0" fillId="0" borderId="146" xfId="0" applyBorder="1"/>
    <xf numFmtId="2" fontId="0" fillId="0" borderId="48" xfId="0" applyNumberFormat="1" applyBorder="1"/>
    <xf numFmtId="2" fontId="0" fillId="0" borderId="47" xfId="0" applyNumberFormat="1" applyBorder="1"/>
    <xf numFmtId="2" fontId="0" fillId="0" borderId="49" xfId="0" applyNumberFormat="1" applyBorder="1"/>
    <xf numFmtId="0" fontId="0" fillId="0" borderId="147" xfId="0" applyBorder="1"/>
    <xf numFmtId="2" fontId="0" fillId="0" borderId="125" xfId="0" applyNumberFormat="1" applyBorder="1"/>
    <xf numFmtId="2" fontId="0" fillId="0" borderId="126" xfId="0" applyNumberFormat="1" applyBorder="1"/>
    <xf numFmtId="2" fontId="0" fillId="0" borderId="127" xfId="0" applyNumberFormat="1" applyBorder="1"/>
    <xf numFmtId="0" fontId="0" fillId="0" borderId="148" xfId="0" applyBorder="1"/>
    <xf numFmtId="0" fontId="0" fillId="0" borderId="149" xfId="0" applyFont="1" applyBorder="1"/>
    <xf numFmtId="2" fontId="0" fillId="0" borderId="150" xfId="0" applyNumberFormat="1" applyBorder="1"/>
    <xf numFmtId="2" fontId="0" fillId="0" borderId="68" xfId="0" applyNumberFormat="1" applyBorder="1"/>
    <xf numFmtId="2" fontId="0" fillId="0" borderId="151" xfId="0" applyNumberFormat="1" applyBorder="1"/>
    <xf numFmtId="0" fontId="0" fillId="0" borderId="152" xfId="0" applyBorder="1"/>
    <xf numFmtId="0" fontId="19" fillId="0" borderId="123" xfId="0" applyFont="1" applyFill="1" applyBorder="1"/>
    <xf numFmtId="0" fontId="0" fillId="0" borderId="48" xfId="0" applyBorder="1"/>
    <xf numFmtId="0" fontId="0" fillId="0" borderId="47" xfId="0" applyBorder="1"/>
    <xf numFmtId="0" fontId="0" fillId="0" borderId="49" xfId="0" applyBorder="1"/>
    <xf numFmtId="0" fontId="0" fillId="0" borderId="123" xfId="0" applyFont="1" applyFill="1" applyBorder="1"/>
    <xf numFmtId="1" fontId="0" fillId="0" borderId="48" xfId="0" applyNumberFormat="1" applyBorder="1"/>
    <xf numFmtId="1" fontId="0" fillId="0" borderId="47" xfId="0" applyNumberFormat="1" applyBorder="1"/>
    <xf numFmtId="1" fontId="0" fillId="0" borderId="49" xfId="0" applyNumberFormat="1" applyBorder="1"/>
    <xf numFmtId="0" fontId="0" fillId="0" borderId="124" xfId="0" applyFont="1" applyFill="1" applyBorder="1"/>
    <xf numFmtId="1" fontId="0" fillId="0" borderId="125" xfId="0" applyNumberFormat="1" applyBorder="1"/>
    <xf numFmtId="1" fontId="0" fillId="0" borderId="126" xfId="0" applyNumberFormat="1" applyBorder="1"/>
    <xf numFmtId="1" fontId="0" fillId="0" borderId="127" xfId="0" applyNumberFormat="1" applyBorder="1"/>
    <xf numFmtId="0" fontId="0" fillId="0" borderId="153" xfId="0" applyFont="1" applyFill="1" applyBorder="1"/>
    <xf numFmtId="0" fontId="0" fillId="0" borderId="154" xfId="0" applyNumberFormat="1" applyBorder="1"/>
    <xf numFmtId="0" fontId="0" fillId="0" borderId="155" xfId="0" applyNumberFormat="1" applyBorder="1"/>
    <xf numFmtId="0" fontId="0" fillId="0" borderId="156" xfId="0" applyNumberFormat="1" applyBorder="1"/>
    <xf numFmtId="0" fontId="0" fillId="0" borderId="157" xfId="0" applyNumberFormat="1" applyBorder="1"/>
    <xf numFmtId="0" fontId="19" fillId="0" borderId="112" xfId="0" applyFont="1" applyBorder="1"/>
    <xf numFmtId="0" fontId="19" fillId="0" borderId="40" xfId="0" applyNumberFormat="1" applyFont="1" applyBorder="1"/>
    <xf numFmtId="0" fontId="19" fillId="0" borderId="39" xfId="0" applyNumberFormat="1" applyFont="1" applyBorder="1"/>
    <xf numFmtId="0" fontId="19" fillId="0" borderId="41" xfId="0" applyNumberFormat="1" applyFont="1" applyBorder="1"/>
    <xf numFmtId="0" fontId="19" fillId="0" borderId="25" xfId="0" applyNumberFormat="1" applyFont="1" applyBorder="1"/>
    <xf numFmtId="0" fontId="19" fillId="0" borderId="12" xfId="0" applyNumberFormat="1" applyFont="1" applyBorder="1"/>
    <xf numFmtId="0" fontId="19" fillId="0" borderId="112" xfId="0" applyFont="1" applyFill="1" applyBorder="1"/>
    <xf numFmtId="0" fontId="0" fillId="0" borderId="158" xfId="0" applyFont="1" applyFill="1" applyBorder="1"/>
    <xf numFmtId="1" fontId="0" fillId="0" borderId="44" xfId="0" applyNumberFormat="1" applyBorder="1"/>
    <xf numFmtId="1" fontId="0" fillId="0" borderId="43" xfId="0" applyNumberFormat="1" applyBorder="1"/>
    <xf numFmtId="1" fontId="0" fillId="0" borderId="45" xfId="0" applyNumberFormat="1" applyBorder="1"/>
    <xf numFmtId="0" fontId="0" fillId="0" borderId="159" xfId="0" applyBorder="1"/>
    <xf numFmtId="0" fontId="0" fillId="0" borderId="132" xfId="0" applyFont="1" applyFill="1" applyBorder="1"/>
    <xf numFmtId="0" fontId="0" fillId="0" borderId="52" xfId="0" applyNumberFormat="1" applyBorder="1"/>
    <xf numFmtId="0" fontId="0" fillId="0" borderId="51" xfId="0" applyNumberFormat="1" applyBorder="1"/>
    <xf numFmtId="0" fontId="0" fillId="0" borderId="53" xfId="0" applyNumberFormat="1" applyBorder="1"/>
    <xf numFmtId="0" fontId="0" fillId="0" borderId="99" xfId="0" applyBorder="1"/>
    <xf numFmtId="0" fontId="19" fillId="0" borderId="40" xfId="0" applyFont="1" applyBorder="1"/>
    <xf numFmtId="0" fontId="19" fillId="0" borderId="39" xfId="0" applyFont="1" applyBorder="1"/>
    <xf numFmtId="0" fontId="19" fillId="0" borderId="41" xfId="0" applyFont="1" applyBorder="1"/>
    <xf numFmtId="0" fontId="19" fillId="0" borderId="160" xfId="0" applyFont="1" applyBorder="1" applyAlignment="1">
      <alignment horizontal="center"/>
    </xf>
    <xf numFmtId="0" fontId="19" fillId="16" borderId="144" xfId="0" applyFont="1" applyFill="1" applyBorder="1" applyAlignment="1">
      <alignment horizontal="center"/>
    </xf>
    <xf numFmtId="0" fontId="0" fillId="16" borderId="145" xfId="0" applyFont="1" applyFill="1" applyBorder="1" applyAlignment="1">
      <alignment horizontal="center"/>
    </xf>
    <xf numFmtId="0" fontId="0" fillId="16" borderId="13" xfId="0" applyFont="1" applyFill="1" applyBorder="1" applyAlignment="1">
      <alignment horizontal="center"/>
    </xf>
    <xf numFmtId="0" fontId="0" fillId="16" borderId="29" xfId="0" applyFont="1" applyFill="1" applyBorder="1" applyAlignment="1">
      <alignment horizontal="center"/>
    </xf>
    <xf numFmtId="0" fontId="0" fillId="16" borderId="161" xfId="0" applyFill="1" applyBorder="1"/>
    <xf numFmtId="2" fontId="0" fillId="0" borderId="120" xfId="0" applyNumberFormat="1" applyBorder="1"/>
    <xf numFmtId="169" fontId="0" fillId="0" borderId="47" xfId="0" applyNumberFormat="1" applyBorder="1"/>
    <xf numFmtId="0" fontId="0" fillId="0" borderId="144" xfId="0" applyFont="1" applyBorder="1"/>
    <xf numFmtId="0" fontId="0" fillId="0" borderId="162" xfId="0" applyBorder="1"/>
    <xf numFmtId="0" fontId="0" fillId="0" borderId="126" xfId="0" applyBorder="1"/>
    <xf numFmtId="0" fontId="0" fillId="0" borderId="127" xfId="0" applyFont="1" applyBorder="1"/>
    <xf numFmtId="0" fontId="0" fillId="0" borderId="161" xfId="0" applyBorder="1"/>
    <xf numFmtId="164" fontId="27" fillId="0" borderId="131" xfId="33" applyFill="1" applyBorder="1" applyAlignment="1" applyProtection="1"/>
    <xf numFmtId="0" fontId="19" fillId="0" borderId="163" xfId="0" applyFont="1" applyBorder="1"/>
    <xf numFmtId="0" fontId="0" fillId="0" borderId="160" xfId="0" applyBorder="1"/>
    <xf numFmtId="0" fontId="0" fillId="0" borderId="114" xfId="0" applyBorder="1"/>
    <xf numFmtId="0" fontId="19" fillId="16" borderId="144" xfId="0" applyFont="1" applyFill="1" applyBorder="1"/>
    <xf numFmtId="0" fontId="0" fillId="16" borderId="29" xfId="0" applyFont="1" applyFill="1" applyBorder="1"/>
    <xf numFmtId="164" fontId="27" fillId="0" borderId="164" xfId="33" applyFill="1" applyBorder="1" applyAlignment="1" applyProtection="1"/>
    <xf numFmtId="164" fontId="27" fillId="0" borderId="120" xfId="33" applyFill="1" applyBorder="1" applyAlignment="1" applyProtection="1"/>
    <xf numFmtId="164" fontId="27" fillId="0" borderId="121" xfId="33" applyFill="1" applyBorder="1" applyAlignment="1" applyProtection="1"/>
    <xf numFmtId="4" fontId="0" fillId="0" borderId="46" xfId="0" applyNumberFormat="1" applyBorder="1"/>
    <xf numFmtId="164" fontId="27" fillId="0" borderId="47" xfId="33" applyFill="1" applyBorder="1" applyAlignment="1" applyProtection="1"/>
    <xf numFmtId="164" fontId="27" fillId="0" borderId="49" xfId="33" applyFill="1" applyBorder="1" applyAlignment="1" applyProtection="1"/>
    <xf numFmtId="169" fontId="0" fillId="0" borderId="25" xfId="0" applyNumberFormat="1" applyBorder="1"/>
    <xf numFmtId="4" fontId="0" fillId="0" borderId="162" xfId="0" applyNumberFormat="1" applyBorder="1"/>
    <xf numFmtId="164" fontId="27" fillId="0" borderId="126" xfId="33" applyFill="1" applyBorder="1" applyAlignment="1" applyProtection="1"/>
    <xf numFmtId="164" fontId="27" fillId="0" borderId="127" xfId="33" applyFill="1" applyBorder="1" applyAlignment="1" applyProtection="1"/>
    <xf numFmtId="169" fontId="0" fillId="0" borderId="161" xfId="0" applyNumberFormat="1" applyBorder="1"/>
    <xf numFmtId="0" fontId="0" fillId="0" borderId="163" xfId="0" applyBorder="1"/>
    <xf numFmtId="0" fontId="19" fillId="0" borderId="165" xfId="0" applyFont="1" applyBorder="1" applyAlignment="1">
      <alignment horizontal="center"/>
    </xf>
    <xf numFmtId="0" fontId="19" fillId="0" borderId="144" xfId="0" applyFont="1" applyBorder="1"/>
    <xf numFmtId="0" fontId="0" fillId="0" borderId="145" xfId="0" applyFont="1" applyBorder="1"/>
    <xf numFmtId="0" fontId="0" fillId="0" borderId="166" xfId="0" applyFont="1" applyBorder="1"/>
    <xf numFmtId="0" fontId="0" fillId="0" borderId="119" xfId="0" applyFont="1" applyBorder="1"/>
    <xf numFmtId="0" fontId="0" fillId="0" borderId="167" xfId="0" applyFont="1" applyBorder="1"/>
    <xf numFmtId="9" fontId="0" fillId="0" borderId="47" xfId="0" applyNumberFormat="1" applyBorder="1"/>
    <xf numFmtId="0" fontId="0" fillId="16" borderId="47" xfId="0" applyFill="1" applyBorder="1"/>
    <xf numFmtId="0" fontId="0" fillId="0" borderId="168" xfId="0" applyFont="1" applyBorder="1"/>
    <xf numFmtId="169" fontId="0" fillId="0" borderId="168" xfId="0" applyNumberFormat="1" applyFont="1" applyBorder="1"/>
    <xf numFmtId="169" fontId="0" fillId="0" borderId="125" xfId="0" applyNumberFormat="1" applyBorder="1"/>
    <xf numFmtId="0" fontId="0" fillId="0" borderId="169" xfId="0" applyFont="1" applyBorder="1"/>
    <xf numFmtId="0" fontId="19" fillId="0" borderId="25" xfId="0" applyFont="1" applyBorder="1"/>
    <xf numFmtId="0" fontId="0" fillId="0" borderId="170" xfId="0" applyBorder="1"/>
    <xf numFmtId="0" fontId="0" fillId="0" borderId="165" xfId="0" applyBorder="1"/>
    <xf numFmtId="0" fontId="0" fillId="0" borderId="171" xfId="0" applyFont="1" applyBorder="1"/>
    <xf numFmtId="164" fontId="27" fillId="0" borderId="81" xfId="33" applyFill="1" applyBorder="1" applyAlignment="1" applyProtection="1"/>
    <xf numFmtId="164" fontId="27" fillId="0" borderId="82" xfId="33" applyFill="1" applyBorder="1" applyAlignment="1" applyProtection="1"/>
    <xf numFmtId="164" fontId="27" fillId="0" borderId="172" xfId="33" applyFill="1" applyBorder="1" applyAlignment="1" applyProtection="1"/>
    <xf numFmtId="0" fontId="0" fillId="0" borderId="173" xfId="0" applyFont="1" applyBorder="1"/>
    <xf numFmtId="0" fontId="0" fillId="0" borderId="174" xfId="0" applyFont="1" applyBorder="1"/>
    <xf numFmtId="2" fontId="0" fillId="0" borderId="81" xfId="0" applyNumberFormat="1" applyBorder="1"/>
    <xf numFmtId="2" fontId="0" fillId="0" borderId="82" xfId="0" applyNumberFormat="1" applyBorder="1"/>
    <xf numFmtId="2" fontId="0" fillId="0" borderId="172" xfId="0" applyNumberFormat="1" applyBorder="1"/>
    <xf numFmtId="0" fontId="0" fillId="0" borderId="84" xfId="0" applyBorder="1"/>
    <xf numFmtId="0" fontId="0" fillId="0" borderId="82" xfId="0" applyBorder="1"/>
    <xf numFmtId="2" fontId="19" fillId="0" borderId="12" xfId="0" applyNumberFormat="1" applyFont="1" applyFill="1" applyBorder="1"/>
    <xf numFmtId="0" fontId="0" fillId="0" borderId="175" xfId="0" applyFont="1" applyBorder="1"/>
    <xf numFmtId="2" fontId="0" fillId="0" borderId="87" xfId="0" applyNumberFormat="1" applyBorder="1"/>
    <xf numFmtId="2" fontId="0" fillId="0" borderId="88" xfId="0" applyNumberFormat="1" applyBorder="1"/>
    <xf numFmtId="2" fontId="0" fillId="0" borderId="176" xfId="0" applyNumberFormat="1" applyBorder="1"/>
    <xf numFmtId="0" fontId="0" fillId="0" borderId="87" xfId="0" applyBorder="1"/>
    <xf numFmtId="0" fontId="0" fillId="0" borderId="88" xfId="0" applyBorder="1"/>
    <xf numFmtId="0" fontId="23" fillId="0" borderId="19" xfId="0" applyFont="1" applyBorder="1" applyAlignment="1">
      <alignment horizontal="center" vertical="top" wrapText="1"/>
    </xf>
    <xf numFmtId="0" fontId="0" fillId="0" borderId="172" xfId="0" applyBorder="1"/>
    <xf numFmtId="0" fontId="0" fillId="0" borderId="176" xfId="0" applyBorder="1"/>
    <xf numFmtId="164" fontId="0" fillId="0" borderId="174" xfId="33" applyFont="1" applyFill="1" applyBorder="1" applyAlignment="1" applyProtection="1"/>
    <xf numFmtId="164" fontId="27" fillId="0" borderId="150" xfId="33" applyFill="1" applyBorder="1" applyAlignment="1" applyProtection="1"/>
    <xf numFmtId="164" fontId="27" fillId="0" borderId="68" xfId="33" applyFill="1" applyBorder="1" applyAlignment="1" applyProtection="1"/>
    <xf numFmtId="164" fontId="27" fillId="0" borderId="151" xfId="33" applyFill="1" applyBorder="1" applyAlignment="1" applyProtection="1"/>
    <xf numFmtId="164" fontId="27" fillId="0" borderId="69" xfId="33" applyFill="1" applyBorder="1" applyAlignment="1" applyProtection="1"/>
    <xf numFmtId="4" fontId="0" fillId="0" borderId="48" xfId="0" applyNumberFormat="1" applyBorder="1"/>
    <xf numFmtId="4" fontId="0" fillId="0" borderId="47" xfId="0" applyNumberFormat="1" applyBorder="1"/>
    <xf numFmtId="4" fontId="0" fillId="0" borderId="49" xfId="0" applyNumberFormat="1" applyBorder="1"/>
    <xf numFmtId="4" fontId="0" fillId="0" borderId="177" xfId="0" applyNumberFormat="1" applyBorder="1"/>
    <xf numFmtId="4" fontId="0" fillId="0" borderId="125" xfId="0" applyNumberFormat="1" applyBorder="1"/>
    <xf numFmtId="4" fontId="0" fillId="0" borderId="126" xfId="0" applyNumberFormat="1" applyBorder="1"/>
    <xf numFmtId="4" fontId="0" fillId="0" borderId="127" xfId="0" applyNumberFormat="1" applyBorder="1"/>
    <xf numFmtId="4" fontId="0" fillId="0" borderId="178" xfId="0" applyNumberFormat="1" applyBorder="1"/>
    <xf numFmtId="164" fontId="27" fillId="0" borderId="179" xfId="33" applyFill="1" applyBorder="1" applyAlignment="1" applyProtection="1"/>
    <xf numFmtId="164" fontId="27" fillId="0" borderId="180" xfId="33" applyFill="1" applyBorder="1" applyAlignment="1" applyProtection="1"/>
    <xf numFmtId="164" fontId="27" fillId="0" borderId="181" xfId="33" applyFill="1" applyBorder="1" applyAlignment="1" applyProtection="1"/>
    <xf numFmtId="164" fontId="27" fillId="23" borderId="0" xfId="33" applyFill="1" applyBorder="1" applyAlignment="1" applyProtection="1"/>
    <xf numFmtId="164" fontId="27" fillId="0" borderId="0" xfId="33" applyFill="1" applyBorder="1" applyAlignment="1" applyProtection="1"/>
    <xf numFmtId="0" fontId="0" fillId="0" borderId="182" xfId="0" applyFont="1" applyBorder="1"/>
    <xf numFmtId="164" fontId="27" fillId="0" borderId="182" xfId="33" applyFill="1" applyBorder="1" applyAlignment="1" applyProtection="1"/>
    <xf numFmtId="0" fontId="0" fillId="0" borderId="183" xfId="0" applyFont="1" applyBorder="1"/>
    <xf numFmtId="4" fontId="0" fillId="0" borderId="84" xfId="0" applyNumberFormat="1" applyFont="1" applyBorder="1"/>
    <xf numFmtId="4" fontId="0" fillId="0" borderId="85" xfId="0" applyNumberFormat="1" applyFont="1" applyBorder="1"/>
    <xf numFmtId="4" fontId="0" fillId="0" borderId="183" xfId="0" applyNumberFormat="1" applyFont="1" applyBorder="1"/>
    <xf numFmtId="0" fontId="0" fillId="0" borderId="184" xfId="0" applyFont="1" applyBorder="1"/>
    <xf numFmtId="4" fontId="0" fillId="0" borderId="87" xfId="0" applyNumberFormat="1" applyFont="1" applyBorder="1"/>
    <xf numFmtId="4" fontId="0" fillId="0" borderId="88" xfId="0" applyNumberFormat="1" applyFont="1" applyBorder="1"/>
    <xf numFmtId="4" fontId="0" fillId="0" borderId="184" xfId="0" applyNumberFormat="1" applyFont="1" applyBorder="1"/>
    <xf numFmtId="164" fontId="19" fillId="0" borderId="87" xfId="33" applyFont="1" applyFill="1" applyBorder="1" applyAlignment="1" applyProtection="1"/>
    <xf numFmtId="0" fontId="0" fillId="0" borderId="10" xfId="0" applyNumberFormat="1" applyBorder="1"/>
    <xf numFmtId="4" fontId="0" fillId="0" borderId="11" xfId="0" applyNumberFormat="1" applyBorder="1"/>
    <xf numFmtId="4" fontId="0" fillId="0" borderId="0" xfId="0" applyNumberFormat="1"/>
    <xf numFmtId="0" fontId="0" fillId="0" borderId="0" xfId="0" applyFont="1" applyAlignment="1">
      <alignment horizontal="right"/>
    </xf>
    <xf numFmtId="4" fontId="0" fillId="0" borderId="185" xfId="0" applyNumberFormat="1" applyBorder="1"/>
    <xf numFmtId="0" fontId="0" fillId="0" borderId="185" xfId="0" applyBorder="1"/>
    <xf numFmtId="4" fontId="0" fillId="0" borderId="186" xfId="0" applyNumberFormat="1" applyBorder="1"/>
    <xf numFmtId="4" fontId="27" fillId="0" borderId="0" xfId="33" applyNumberFormat="1" applyFill="1" applyBorder="1" applyAlignment="1" applyProtection="1"/>
    <xf numFmtId="164" fontId="27" fillId="0" borderId="187" xfId="33" applyFill="1" applyBorder="1" applyAlignment="1" applyProtection="1"/>
    <xf numFmtId="0" fontId="28" fillId="0" borderId="0" xfId="0" applyFont="1"/>
    <xf numFmtId="0" fontId="29" fillId="0" borderId="0" xfId="0" applyFont="1"/>
    <xf numFmtId="8" fontId="28" fillId="0" borderId="0" xfId="0" applyNumberFormat="1" applyFont="1"/>
    <xf numFmtId="44" fontId="28" fillId="0" borderId="0" xfId="33" applyNumberFormat="1" applyFont="1"/>
    <xf numFmtId="8" fontId="28" fillId="0" borderId="207" xfId="0" applyNumberFormat="1" applyFont="1" applyBorder="1"/>
    <xf numFmtId="8" fontId="29" fillId="0" borderId="0" xfId="0" applyNumberFormat="1" applyFont="1"/>
    <xf numFmtId="0" fontId="28" fillId="0" borderId="0" xfId="0" applyFont="1" applyAlignment="1">
      <alignment horizontal="center"/>
    </xf>
    <xf numFmtId="9" fontId="28" fillId="0" borderId="0" xfId="0" applyNumberFormat="1" applyFont="1"/>
    <xf numFmtId="8" fontId="28" fillId="0" borderId="0" xfId="0" applyNumberFormat="1" applyFont="1" applyBorder="1"/>
    <xf numFmtId="8" fontId="29" fillId="0" borderId="207" xfId="0" applyNumberFormat="1" applyFont="1" applyBorder="1"/>
    <xf numFmtId="2" fontId="28" fillId="0" borderId="0" xfId="0" applyNumberFormat="1" applyFont="1"/>
    <xf numFmtId="0" fontId="28" fillId="0" borderId="0" xfId="0" applyNumberFormat="1" applyFont="1"/>
    <xf numFmtId="44" fontId="28" fillId="0" borderId="207" xfId="33" applyNumberFormat="1" applyFont="1" applyBorder="1"/>
    <xf numFmtId="44" fontId="29" fillId="0" borderId="0" xfId="0" applyNumberFormat="1" applyFont="1"/>
    <xf numFmtId="44" fontId="29" fillId="0" borderId="0" xfId="33" applyNumberFormat="1" applyFont="1"/>
    <xf numFmtId="170" fontId="27" fillId="0" borderId="0" xfId="33" applyNumberFormat="1" applyFont="1" applyFill="1" applyBorder="1" applyAlignment="1" applyProtection="1"/>
    <xf numFmtId="164" fontId="27" fillId="0" borderId="0" xfId="33" applyNumberFormat="1" applyFont="1" applyFill="1" applyBorder="1" applyAlignment="1" applyProtection="1"/>
    <xf numFmtId="171" fontId="27" fillId="0" borderId="0" xfId="33" applyNumberFormat="1" applyFont="1" applyFill="1" applyBorder="1" applyAlignment="1" applyProtection="1"/>
    <xf numFmtId="171" fontId="28" fillId="0" borderId="185" xfId="33" applyNumberFormat="1" applyFont="1" applyBorder="1"/>
    <xf numFmtId="4" fontId="27" fillId="0" borderId="0" xfId="33" applyNumberFormat="1" applyFont="1" applyFill="1" applyBorder="1" applyAlignment="1" applyProtection="1"/>
    <xf numFmtId="164" fontId="27" fillId="0" borderId="187" xfId="33" applyNumberFormat="1" applyFont="1" applyFill="1" applyBorder="1" applyAlignment="1" applyProtection="1"/>
    <xf numFmtId="43" fontId="0" fillId="0" borderId="0" xfId="0" applyNumberFormat="1"/>
    <xf numFmtId="0" fontId="21" fillId="0" borderId="5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0" borderId="55" xfId="0" applyFont="1" applyBorder="1" applyAlignment="1"/>
    <xf numFmtId="0" fontId="19" fillId="0" borderId="20" xfId="0" applyFont="1" applyBorder="1" applyAlignment="1"/>
    <xf numFmtId="164" fontId="27" fillId="0" borderId="12" xfId="33" applyFill="1" applyBorder="1" applyAlignment="1" applyProtection="1"/>
    <xf numFmtId="164" fontId="19" fillId="0" borderId="19" xfId="33" applyFont="1" applyFill="1" applyBorder="1" applyAlignment="1" applyProtection="1"/>
    <xf numFmtId="0" fontId="20" fillId="0" borderId="54" xfId="0" applyFont="1" applyBorder="1" applyAlignment="1"/>
    <xf numFmtId="164" fontId="27" fillId="0" borderId="210" xfId="33" applyFill="1" applyBorder="1" applyAlignment="1" applyProtection="1">
      <alignment horizontal="center"/>
    </xf>
    <xf numFmtId="0" fontId="0" fillId="0" borderId="211" xfId="0" applyBorder="1" applyAlignment="1">
      <alignment horizontal="center"/>
    </xf>
    <xf numFmtId="0" fontId="0" fillId="0" borderId="212" xfId="0" applyBorder="1" applyAlignment="1">
      <alignment horizontal="center"/>
    </xf>
    <xf numFmtId="0" fontId="0" fillId="0" borderId="55" xfId="0" applyBorder="1"/>
    <xf numFmtId="0" fontId="19" fillId="17" borderId="94" xfId="0" applyFont="1" applyFill="1" applyBorder="1" applyAlignment="1">
      <alignment horizontal="center"/>
    </xf>
    <xf numFmtId="166" fontId="27" fillId="0" borderId="48" xfId="32" applyBorder="1"/>
    <xf numFmtId="166" fontId="27" fillId="0" borderId="120" xfId="32" applyBorder="1"/>
    <xf numFmtId="1" fontId="0" fillId="0" borderId="213" xfId="0" applyNumberFormat="1" applyBorder="1" applyAlignment="1">
      <alignment horizontal="center"/>
    </xf>
    <xf numFmtId="0" fontId="0" fillId="0" borderId="214" xfId="0" applyBorder="1" applyAlignment="1">
      <alignment horizontal="center"/>
    </xf>
    <xf numFmtId="0" fontId="0" fillId="0" borderId="181" xfId="0" applyBorder="1" applyAlignment="1">
      <alignment horizontal="center"/>
    </xf>
    <xf numFmtId="1" fontId="0" fillId="0" borderId="215" xfId="0" applyNumberFormat="1" applyBorder="1" applyAlignment="1">
      <alignment horizontal="center"/>
    </xf>
    <xf numFmtId="0" fontId="0" fillId="0" borderId="215" xfId="0" applyBorder="1" applyAlignment="1">
      <alignment horizontal="center"/>
    </xf>
    <xf numFmtId="169" fontId="0" fillId="0" borderId="37" xfId="0" applyNumberFormat="1" applyBorder="1" applyAlignment="1">
      <alignment horizontal="center"/>
    </xf>
    <xf numFmtId="169" fontId="0" fillId="0" borderId="130" xfId="0" applyNumberFormat="1" applyBorder="1" applyAlignment="1">
      <alignment horizontal="center"/>
    </xf>
    <xf numFmtId="1" fontId="0" fillId="0" borderId="180" xfId="0" applyNumberFormat="1" applyBorder="1" applyAlignment="1">
      <alignment horizontal="center"/>
    </xf>
    <xf numFmtId="169" fontId="0" fillId="0" borderId="216" xfId="0" applyNumberFormat="1" applyBorder="1" applyAlignment="1">
      <alignment horizontal="center"/>
    </xf>
    <xf numFmtId="1" fontId="19" fillId="0" borderId="17" xfId="0" applyNumberFormat="1" applyFont="1" applyBorder="1"/>
    <xf numFmtId="8" fontId="19" fillId="0" borderId="12" xfId="0" applyNumberFormat="1" applyFont="1" applyBorder="1"/>
    <xf numFmtId="1" fontId="0" fillId="0" borderId="13" xfId="0" applyNumberFormat="1" applyFont="1" applyBorder="1"/>
    <xf numFmtId="1" fontId="0" fillId="0" borderId="0" xfId="0" applyNumberForma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4" fontId="0" fillId="0" borderId="188" xfId="0" applyNumberFormat="1" applyBorder="1" applyAlignment="1">
      <alignment horizontal="right"/>
    </xf>
    <xf numFmtId="0" fontId="0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0" fillId="0" borderId="12" xfId="0" applyNumberFormat="1" applyBorder="1" applyAlignment="1">
      <alignment horizontal="right"/>
    </xf>
    <xf numFmtId="165" fontId="19" fillId="0" borderId="189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19" fillId="0" borderId="29" xfId="0" applyFont="1" applyBorder="1" applyAlignment="1">
      <alignment horizontal="center"/>
    </xf>
    <xf numFmtId="0" fontId="0" fillId="17" borderId="190" xfId="0" applyFill="1" applyBorder="1" applyAlignment="1">
      <alignment horizontal="center"/>
    </xf>
    <xf numFmtId="0" fontId="19" fillId="0" borderId="191" xfId="0" applyFont="1" applyBorder="1" applyAlignment="1">
      <alignment horizontal="center" wrapText="1"/>
    </xf>
    <xf numFmtId="0" fontId="0" fillId="0" borderId="118" xfId="0" applyFont="1" applyBorder="1" applyAlignment="1">
      <alignment vertical="top" wrapText="1"/>
    </xf>
    <xf numFmtId="0" fontId="0" fillId="0" borderId="123" xfId="0" applyFont="1" applyBorder="1" applyAlignment="1">
      <alignment horizontal="center"/>
    </xf>
    <xf numFmtId="0" fontId="0" fillId="0" borderId="12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17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17" borderId="193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17" borderId="192" xfId="0" applyFont="1" applyFill="1" applyBorder="1" applyAlignment="1">
      <alignment horizontal="center" vertical="top" wrapText="1"/>
    </xf>
    <xf numFmtId="0" fontId="19" fillId="0" borderId="65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208" xfId="0" applyFont="1" applyFill="1" applyBorder="1" applyAlignment="1">
      <alignment horizontal="center"/>
    </xf>
    <xf numFmtId="0" fontId="19" fillId="0" borderId="209" xfId="0" applyFont="1" applyFill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0" fillId="17" borderId="61" xfId="0" applyFont="1" applyFill="1" applyBorder="1" applyAlignment="1">
      <alignment horizontal="center" vertical="top" wrapText="1"/>
    </xf>
    <xf numFmtId="0" fontId="19" fillId="17" borderId="192" xfId="0" applyFont="1" applyFill="1" applyBorder="1" applyAlignment="1">
      <alignment horizontal="center" vertical="top" wrapText="1"/>
    </xf>
    <xf numFmtId="0" fontId="21" fillId="0" borderId="5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58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19" fillId="17" borderId="195" xfId="0" applyFont="1" applyFill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17" borderId="194" xfId="0" applyFont="1" applyFill="1" applyBorder="1" applyAlignment="1">
      <alignment horizontal="center"/>
    </xf>
    <xf numFmtId="0" fontId="0" fillId="17" borderId="196" xfId="0" applyFont="1" applyFill="1" applyBorder="1" applyAlignment="1">
      <alignment horizontal="center" vertical="top" wrapText="1"/>
    </xf>
    <xf numFmtId="0" fontId="0" fillId="17" borderId="32" xfId="0" applyFont="1" applyFill="1" applyBorder="1" applyAlignment="1">
      <alignment horizontal="center" vertical="top" wrapText="1"/>
    </xf>
    <xf numFmtId="0" fontId="19" fillId="17" borderId="144" xfId="0" applyFont="1" applyFill="1" applyBorder="1" applyAlignment="1">
      <alignment horizontal="center" vertical="top" wrapText="1"/>
    </xf>
    <xf numFmtId="0" fontId="0" fillId="17" borderId="197" xfId="0" applyFont="1" applyFill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19" fillId="17" borderId="32" xfId="0" applyFont="1" applyFill="1" applyBorder="1" applyAlignment="1">
      <alignment horizontal="center" vertical="top" wrapText="1"/>
    </xf>
    <xf numFmtId="0" fontId="19" fillId="17" borderId="198" xfId="0" applyFont="1" applyFill="1" applyBorder="1" applyAlignment="1">
      <alignment horizontal="center" vertical="top" wrapText="1"/>
    </xf>
    <xf numFmtId="0" fontId="19" fillId="17" borderId="199" xfId="0" applyFont="1" applyFill="1" applyBorder="1" applyAlignment="1">
      <alignment horizontal="center" vertical="top" wrapText="1"/>
    </xf>
    <xf numFmtId="0" fontId="19" fillId="17" borderId="145" xfId="0" applyFont="1" applyFill="1" applyBorder="1" applyAlignment="1">
      <alignment horizontal="center" vertical="top" wrapText="1"/>
    </xf>
    <xf numFmtId="0" fontId="19" fillId="0" borderId="113" xfId="0" applyFont="1" applyBorder="1" applyAlignment="1">
      <alignment horizontal="center"/>
    </xf>
    <xf numFmtId="0" fontId="0" fillId="16" borderId="200" xfId="0" applyFont="1" applyFill="1" applyBorder="1" applyAlignment="1">
      <alignment horizontal="center" vertical="top" wrapText="1"/>
    </xf>
    <xf numFmtId="0" fontId="19" fillId="16" borderId="201" xfId="0" applyFont="1" applyFill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0" fillId="16" borderId="203" xfId="0" applyFont="1" applyFill="1" applyBorder="1" applyAlignment="1">
      <alignment horizontal="center" vertical="top" wrapText="1"/>
    </xf>
    <xf numFmtId="0" fontId="0" fillId="16" borderId="202" xfId="0" applyFont="1" applyFill="1" applyBorder="1" applyAlignment="1">
      <alignment horizontal="center" vertical="top" wrapText="1"/>
    </xf>
    <xf numFmtId="0" fontId="0" fillId="16" borderId="204" xfId="0" applyFont="1" applyFill="1" applyBorder="1" applyAlignment="1">
      <alignment horizontal="center" vertical="top" wrapText="1"/>
    </xf>
    <xf numFmtId="0" fontId="19" fillId="0" borderId="206" xfId="0" applyFont="1" applyBorder="1" applyAlignment="1">
      <alignment horizontal="center" vertical="top" wrapText="1"/>
    </xf>
    <xf numFmtId="0" fontId="19" fillId="0" borderId="205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2" fontId="0" fillId="0" borderId="68" xfId="0" applyNumberFormat="1" applyFont="1" applyFill="1" applyBorder="1" applyAlignment="1">
      <alignment horizontal="center"/>
    </xf>
    <xf numFmtId="164" fontId="27" fillId="0" borderId="71" xfId="33" applyFill="1" applyBorder="1"/>
    <xf numFmtId="164" fontId="27" fillId="0" borderId="70" xfId="33" applyFill="1" applyBorder="1" applyAlignment="1">
      <alignment horizontal="center"/>
    </xf>
    <xf numFmtId="164" fontId="27" fillId="0" borderId="69" xfId="33" applyFill="1" applyBorder="1" applyAlignment="1">
      <alignment horizontal="center"/>
    </xf>
    <xf numFmtId="164" fontId="27" fillId="0" borderId="77" xfId="33" applyFill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40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Moneda" xfId="33" builtinId="4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1" builtinId="17" customBuiltin="1"/>
    <cellStyle name="Título 3" xfId="42" builtinId="18" customBuiltin="1"/>
    <cellStyle name="Total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/Desktop/faby/presupuestos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cion"/>
      <sheetName val="BG INICIAL"/>
      <sheetName val="Hoja3"/>
    </sheetNames>
    <sheetDataSet>
      <sheetData sheetId="0">
        <row r="30">
          <cell r="U30">
            <v>49114.799999999996</v>
          </cell>
        </row>
        <row r="39">
          <cell r="V39">
            <v>25520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4"/>
  <sheetViews>
    <sheetView topLeftCell="C1" workbookViewId="0">
      <selection activeCell="O7" sqref="O7"/>
    </sheetView>
  </sheetViews>
  <sheetFormatPr baseColWidth="10" defaultRowHeight="12.75" x14ac:dyDescent="0.2"/>
  <cols>
    <col min="1" max="1" width="2.5703125" style="423" customWidth="1"/>
    <col min="2" max="2" width="17.28515625" style="423" customWidth="1"/>
    <col min="3" max="3" width="10.7109375" style="423" customWidth="1"/>
    <col min="4" max="4" width="6" style="423" customWidth="1"/>
    <col min="5" max="5" width="7.5703125" style="423" bestFit="1" customWidth="1"/>
    <col min="6" max="6" width="11.42578125" style="423"/>
    <col min="7" max="7" width="16.140625" style="423" customWidth="1"/>
    <col min="8" max="8" width="6.140625" style="423" customWidth="1"/>
    <col min="9" max="9" width="5" style="423" customWidth="1"/>
    <col min="10" max="10" width="7.28515625" style="423" customWidth="1"/>
    <col min="11" max="11" width="1.42578125" style="423" customWidth="1"/>
    <col min="12" max="12" width="3.85546875" style="423" customWidth="1"/>
    <col min="13" max="13" width="6" style="423" customWidth="1"/>
    <col min="14" max="14" width="10" style="423" customWidth="1"/>
    <col min="15" max="15" width="9.28515625" style="423" bestFit="1" customWidth="1"/>
    <col min="16" max="16" width="4.140625" style="423" customWidth="1"/>
    <col min="17" max="17" width="12.28515625" style="423" customWidth="1"/>
    <col min="18" max="18" width="8.140625" style="423" customWidth="1"/>
    <col min="19" max="19" width="8.85546875" style="423" customWidth="1"/>
    <col min="20" max="20" width="3" style="423" customWidth="1"/>
    <col min="21" max="21" width="10.140625" style="423" bestFit="1" customWidth="1"/>
    <col min="22" max="22" width="11.5703125" style="423" bestFit="1" customWidth="1"/>
    <col min="23" max="16384" width="11.42578125" style="423"/>
  </cols>
  <sheetData>
    <row r="2" spans="2:22" x14ac:dyDescent="0.2">
      <c r="C2" s="423" t="s">
        <v>185</v>
      </c>
    </row>
    <row r="4" spans="2:22" x14ac:dyDescent="0.2">
      <c r="B4" s="423" t="s">
        <v>186</v>
      </c>
      <c r="M4" s="423" t="s">
        <v>187</v>
      </c>
    </row>
    <row r="5" spans="2:22" x14ac:dyDescent="0.2">
      <c r="B5" s="423" t="s">
        <v>188</v>
      </c>
    </row>
    <row r="6" spans="2:22" x14ac:dyDescent="0.2">
      <c r="B6" s="423" t="s">
        <v>189</v>
      </c>
      <c r="M6" s="424" t="s">
        <v>190</v>
      </c>
    </row>
    <row r="7" spans="2:22" x14ac:dyDescent="0.2">
      <c r="M7" s="423" t="s">
        <v>191</v>
      </c>
      <c r="O7" s="423">
        <v>1.8</v>
      </c>
      <c r="P7" s="423" t="s">
        <v>192</v>
      </c>
      <c r="R7" s="425">
        <v>12</v>
      </c>
      <c r="S7" s="423" t="s">
        <v>192</v>
      </c>
      <c r="T7" s="423" t="s">
        <v>6</v>
      </c>
      <c r="U7" s="425">
        <f>O7*R7</f>
        <v>21.6</v>
      </c>
    </row>
    <row r="8" spans="2:22" x14ac:dyDescent="0.2">
      <c r="B8" s="423" t="s">
        <v>193</v>
      </c>
      <c r="G8" s="426">
        <v>1820000</v>
      </c>
      <c r="M8" s="423" t="s">
        <v>194</v>
      </c>
      <c r="O8" s="423">
        <v>0.7</v>
      </c>
      <c r="P8" s="423" t="s">
        <v>192</v>
      </c>
      <c r="R8" s="423">
        <v>20</v>
      </c>
      <c r="S8" s="423" t="s">
        <v>192</v>
      </c>
      <c r="T8" s="423" t="s">
        <v>6</v>
      </c>
      <c r="U8" s="425">
        <f>O8*R8</f>
        <v>14</v>
      </c>
    </row>
    <row r="9" spans="2:22" x14ac:dyDescent="0.2">
      <c r="M9" s="423" t="s">
        <v>195</v>
      </c>
      <c r="O9" s="423">
        <v>1.5</v>
      </c>
      <c r="P9" s="423" t="s">
        <v>192</v>
      </c>
      <c r="R9" s="423">
        <v>14</v>
      </c>
      <c r="S9" s="423" t="s">
        <v>192</v>
      </c>
      <c r="T9" s="423" t="s">
        <v>6</v>
      </c>
      <c r="U9" s="427">
        <f>O9*R9</f>
        <v>21</v>
      </c>
    </row>
    <row r="10" spans="2:22" x14ac:dyDescent="0.2">
      <c r="B10" s="423" t="s">
        <v>196</v>
      </c>
      <c r="U10" s="425"/>
      <c r="V10" s="428">
        <f>SUM(U7:U9)</f>
        <v>56.6</v>
      </c>
    </row>
    <row r="11" spans="2:22" x14ac:dyDescent="0.2">
      <c r="B11" s="423" t="s">
        <v>197</v>
      </c>
      <c r="E11" s="429">
        <v>73</v>
      </c>
      <c r="F11" s="423" t="s">
        <v>198</v>
      </c>
    </row>
    <row r="12" spans="2:22" x14ac:dyDescent="0.2">
      <c r="B12" s="423" t="s">
        <v>199</v>
      </c>
      <c r="M12" s="424" t="s">
        <v>75</v>
      </c>
    </row>
    <row r="13" spans="2:22" x14ac:dyDescent="0.2">
      <c r="M13" s="423">
        <v>5</v>
      </c>
      <c r="N13" s="423" t="s">
        <v>200</v>
      </c>
      <c r="O13" s="425">
        <v>110</v>
      </c>
      <c r="P13" s="423" t="s">
        <v>201</v>
      </c>
      <c r="U13" s="427">
        <f>M13*O13</f>
        <v>550</v>
      </c>
    </row>
    <row r="14" spans="2:22" x14ac:dyDescent="0.2">
      <c r="B14" s="423" t="s">
        <v>202</v>
      </c>
      <c r="M14" s="423">
        <v>10</v>
      </c>
      <c r="N14" s="423" t="s">
        <v>203</v>
      </c>
      <c r="V14" s="425"/>
    </row>
    <row r="15" spans="2:22" x14ac:dyDescent="0.2">
      <c r="B15" s="423" t="s">
        <v>204</v>
      </c>
      <c r="V15" s="428">
        <f>U13/M14</f>
        <v>55</v>
      </c>
    </row>
    <row r="17" spans="2:22" x14ac:dyDescent="0.2">
      <c r="B17" s="423" t="s">
        <v>205</v>
      </c>
      <c r="E17" s="430">
        <v>0.15</v>
      </c>
      <c r="F17" s="423" t="s">
        <v>206</v>
      </c>
    </row>
    <row r="18" spans="2:22" x14ac:dyDescent="0.2">
      <c r="B18" s="423" t="s">
        <v>207</v>
      </c>
      <c r="M18" s="424" t="s">
        <v>208</v>
      </c>
    </row>
    <row r="19" spans="2:22" x14ac:dyDescent="0.2">
      <c r="M19" s="423" t="s">
        <v>209</v>
      </c>
      <c r="U19" s="431">
        <v>3.12</v>
      </c>
    </row>
    <row r="20" spans="2:22" x14ac:dyDescent="0.2">
      <c r="B20" s="423" t="s">
        <v>210</v>
      </c>
      <c r="M20" s="423" t="s">
        <v>211</v>
      </c>
      <c r="U20" s="431">
        <v>1.24</v>
      </c>
    </row>
    <row r="21" spans="2:22" x14ac:dyDescent="0.2">
      <c r="B21" s="423" t="s">
        <v>212</v>
      </c>
      <c r="M21" s="423" t="s">
        <v>213</v>
      </c>
      <c r="U21" s="431">
        <v>0.16</v>
      </c>
    </row>
    <row r="22" spans="2:22" x14ac:dyDescent="0.2">
      <c r="B22" s="423" t="s">
        <v>214</v>
      </c>
      <c r="M22" s="423" t="s">
        <v>215</v>
      </c>
      <c r="U22" s="427">
        <v>0.82</v>
      </c>
    </row>
    <row r="23" spans="2:22" x14ac:dyDescent="0.2">
      <c r="V23" s="432">
        <f>SUM(U19:U22)</f>
        <v>5.3400000000000007</v>
      </c>
    </row>
    <row r="24" spans="2:22" x14ac:dyDescent="0.2">
      <c r="B24" s="423" t="s">
        <v>216</v>
      </c>
      <c r="M24" s="424" t="s">
        <v>217</v>
      </c>
      <c r="V24" s="431">
        <f>SUM(V7:V23)</f>
        <v>116.94</v>
      </c>
    </row>
    <row r="26" spans="2:22" x14ac:dyDescent="0.2">
      <c r="B26" s="423" t="s">
        <v>231</v>
      </c>
      <c r="E26" s="425">
        <v>650</v>
      </c>
      <c r="M26" s="424" t="s">
        <v>218</v>
      </c>
    </row>
    <row r="27" spans="2:22" x14ac:dyDescent="0.2">
      <c r="P27" s="423" t="s">
        <v>219</v>
      </c>
      <c r="R27" s="429" t="s">
        <v>220</v>
      </c>
    </row>
    <row r="28" spans="2:22" x14ac:dyDescent="0.2">
      <c r="B28" s="424" t="s">
        <v>221</v>
      </c>
      <c r="M28" s="423" t="s">
        <v>29</v>
      </c>
      <c r="O28" s="423" t="s">
        <v>6</v>
      </c>
      <c r="P28" s="423">
        <v>657</v>
      </c>
      <c r="R28" s="431">
        <f>V24</f>
        <v>116.94</v>
      </c>
      <c r="U28" s="428">
        <f>P28*R28</f>
        <v>76829.58</v>
      </c>
    </row>
    <row r="29" spans="2:22" x14ac:dyDescent="0.2">
      <c r="B29" s="423" t="s">
        <v>222</v>
      </c>
    </row>
    <row r="30" spans="2:22" x14ac:dyDescent="0.2">
      <c r="B30" s="423" t="s">
        <v>223</v>
      </c>
      <c r="F30" s="426">
        <v>4.5</v>
      </c>
      <c r="M30" s="423" t="s">
        <v>51</v>
      </c>
      <c r="O30" s="423" t="s">
        <v>6</v>
      </c>
      <c r="P30" s="423">
        <v>420</v>
      </c>
      <c r="R30" s="431">
        <f>V24</f>
        <v>116.94</v>
      </c>
      <c r="U30" s="428">
        <f>P30*R30</f>
        <v>49114.799999999996</v>
      </c>
    </row>
    <row r="31" spans="2:22" x14ac:dyDescent="0.2">
      <c r="B31" s="423" t="s">
        <v>101</v>
      </c>
      <c r="F31" s="426">
        <v>2.9</v>
      </c>
    </row>
    <row r="32" spans="2:22" x14ac:dyDescent="0.2">
      <c r="F32" s="426"/>
    </row>
    <row r="33" spans="2:22" x14ac:dyDescent="0.2">
      <c r="B33" s="423" t="s">
        <v>103</v>
      </c>
      <c r="F33" s="426"/>
      <c r="M33" s="424" t="s">
        <v>190</v>
      </c>
    </row>
    <row r="34" spans="2:22" x14ac:dyDescent="0.2">
      <c r="B34" s="423" t="s">
        <v>223</v>
      </c>
      <c r="F34" s="426">
        <v>5.2</v>
      </c>
      <c r="O34" s="423" t="s">
        <v>224</v>
      </c>
      <c r="S34" s="423" t="s">
        <v>225</v>
      </c>
    </row>
    <row r="35" spans="2:22" x14ac:dyDescent="0.2">
      <c r="B35" s="423" t="s">
        <v>101</v>
      </c>
      <c r="F35" s="426">
        <v>3.3</v>
      </c>
      <c r="O35" s="423" t="s">
        <v>2</v>
      </c>
      <c r="Q35" s="429" t="s">
        <v>1</v>
      </c>
      <c r="S35" s="423" t="s">
        <v>2</v>
      </c>
      <c r="V35" s="423" t="s">
        <v>1</v>
      </c>
    </row>
    <row r="36" spans="2:22" x14ac:dyDescent="0.2">
      <c r="F36" s="426"/>
      <c r="M36" s="423" t="s">
        <v>191</v>
      </c>
      <c r="O36" s="433">
        <f>Q36/R7</f>
        <v>745.83333333333337</v>
      </c>
      <c r="P36" s="423" t="s">
        <v>192</v>
      </c>
      <c r="Q36" s="426">
        <v>8950</v>
      </c>
      <c r="S36" s="433">
        <f>V36/R7</f>
        <v>551.66666666666663</v>
      </c>
      <c r="U36" s="423" t="s">
        <v>192</v>
      </c>
      <c r="V36" s="426">
        <v>6620</v>
      </c>
    </row>
    <row r="37" spans="2:22" x14ac:dyDescent="0.2">
      <c r="B37" s="424" t="s">
        <v>226</v>
      </c>
      <c r="F37" s="426"/>
      <c r="M37" s="423" t="s">
        <v>194</v>
      </c>
      <c r="O37" s="434">
        <f>Q37/R8</f>
        <v>625</v>
      </c>
      <c r="P37" s="423" t="s">
        <v>192</v>
      </c>
      <c r="Q37" s="426">
        <v>12500</v>
      </c>
      <c r="S37" s="433">
        <f>V37/R8</f>
        <v>525</v>
      </c>
      <c r="U37" s="423" t="s">
        <v>192</v>
      </c>
      <c r="V37" s="426">
        <v>10500</v>
      </c>
    </row>
    <row r="38" spans="2:22" x14ac:dyDescent="0.2">
      <c r="B38" s="423" t="s">
        <v>227</v>
      </c>
      <c r="F38" s="426"/>
      <c r="M38" s="423" t="s">
        <v>195</v>
      </c>
      <c r="O38" s="433">
        <f>Q38/R9</f>
        <v>728.57142857142856</v>
      </c>
      <c r="P38" s="423" t="s">
        <v>192</v>
      </c>
      <c r="Q38" s="435">
        <v>10200</v>
      </c>
      <c r="S38" s="433">
        <f>V38/R9</f>
        <v>600</v>
      </c>
      <c r="U38" s="423" t="s">
        <v>192</v>
      </c>
      <c r="V38" s="435">
        <v>8400</v>
      </c>
    </row>
    <row r="39" spans="2:22" x14ac:dyDescent="0.2">
      <c r="B39" s="423" t="s">
        <v>223</v>
      </c>
      <c r="F39" s="426">
        <v>2.1</v>
      </c>
      <c r="Q39" s="436">
        <f>SUM(Q36:Q38)</f>
        <v>31650</v>
      </c>
      <c r="V39" s="437">
        <f>SUM(V36:V38)</f>
        <v>25520</v>
      </c>
    </row>
    <row r="40" spans="2:22" x14ac:dyDescent="0.2">
      <c r="B40" s="423" t="s">
        <v>101</v>
      </c>
      <c r="F40" s="426">
        <v>1.8</v>
      </c>
    </row>
    <row r="41" spans="2:22" x14ac:dyDescent="0.2">
      <c r="F41" s="426"/>
    </row>
    <row r="42" spans="2:22" x14ac:dyDescent="0.2">
      <c r="B42" s="423" t="s">
        <v>228</v>
      </c>
      <c r="F42" s="426"/>
    </row>
    <row r="43" spans="2:22" x14ac:dyDescent="0.2">
      <c r="B43" s="423" t="s">
        <v>223</v>
      </c>
      <c r="F43" s="426">
        <v>1.2</v>
      </c>
    </row>
    <row r="44" spans="2:22" x14ac:dyDescent="0.2">
      <c r="B44" s="423" t="s">
        <v>101</v>
      </c>
      <c r="F44" s="426">
        <v>0.5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3"/>
  <sheetViews>
    <sheetView zoomScaleNormal="100" zoomScaleSheetLayoutView="75" workbookViewId="0">
      <selection activeCell="O23" sqref="O23"/>
    </sheetView>
  </sheetViews>
  <sheetFormatPr baseColWidth="10" defaultRowHeight="12.75" x14ac:dyDescent="0.2"/>
  <cols>
    <col min="1" max="1" width="2" style="8" customWidth="1"/>
    <col min="2" max="3" width="10.140625" style="8" customWidth="1"/>
    <col min="4" max="4" width="9.140625" style="8" customWidth="1"/>
    <col min="5" max="5" width="11.5703125" style="8" customWidth="1"/>
    <col min="6" max="6" width="10.42578125" style="8" customWidth="1"/>
    <col min="7" max="7" width="9.140625" style="8" customWidth="1"/>
    <col min="8" max="8" width="11.42578125" style="8" customWidth="1"/>
    <col min="9" max="9" width="12.140625" style="8" customWidth="1"/>
    <col min="10" max="10" width="2.28515625" style="8" customWidth="1"/>
    <col min="11" max="16384" width="11.42578125" style="8"/>
  </cols>
  <sheetData>
    <row r="3" spans="1:10" x14ac:dyDescent="0.2">
      <c r="A3" s="202"/>
      <c r="B3" s="493" t="s">
        <v>229</v>
      </c>
      <c r="C3" s="494"/>
      <c r="D3" s="494"/>
      <c r="E3" s="494"/>
      <c r="F3" s="494"/>
      <c r="G3" s="494"/>
      <c r="H3" s="494"/>
      <c r="I3" s="514"/>
      <c r="J3" s="203"/>
    </row>
    <row r="4" spans="1:10" x14ac:dyDescent="0.2">
      <c r="B4" s="493" t="s">
        <v>74</v>
      </c>
      <c r="C4" s="493"/>
      <c r="D4" s="493"/>
      <c r="E4" s="493"/>
      <c r="F4" s="493"/>
      <c r="G4" s="493"/>
      <c r="H4" s="493"/>
      <c r="I4" s="493"/>
      <c r="J4" s="204"/>
    </row>
    <row r="5" spans="1:10" x14ac:dyDescent="0.2">
      <c r="A5" s="10"/>
      <c r="B5" s="473" t="s">
        <v>238</v>
      </c>
      <c r="C5" s="473"/>
      <c r="D5" s="473"/>
      <c r="E5" s="473"/>
      <c r="F5" s="473"/>
      <c r="G5" s="473"/>
      <c r="H5" s="473"/>
      <c r="I5" s="473"/>
      <c r="J5" s="205"/>
    </row>
    <row r="6" spans="1:10" x14ac:dyDescent="0.2">
      <c r="I6" s="15"/>
      <c r="J6" s="15"/>
    </row>
    <row r="7" spans="1:10" x14ac:dyDescent="0.2">
      <c r="I7" s="15"/>
      <c r="J7" s="15"/>
    </row>
    <row r="8" spans="1:10" x14ac:dyDescent="0.2">
      <c r="I8" s="15"/>
      <c r="J8" s="15"/>
    </row>
    <row r="10" spans="1:10" x14ac:dyDescent="0.2">
      <c r="E10" s="517"/>
      <c r="F10" s="517"/>
      <c r="G10" s="517"/>
    </row>
    <row r="11" spans="1:10" x14ac:dyDescent="0.2">
      <c r="E11" s="517"/>
      <c r="F11" s="517"/>
      <c r="G11" s="517"/>
    </row>
    <row r="12" spans="1:10" x14ac:dyDescent="0.2">
      <c r="C12" s="206"/>
      <c r="D12" s="207"/>
      <c r="E12" s="208"/>
    </row>
    <row r="13" spans="1:10" x14ac:dyDescent="0.2">
      <c r="B13" s="108"/>
      <c r="C13" s="494" t="s">
        <v>75</v>
      </c>
      <c r="D13" s="494"/>
      <c r="E13" s="494"/>
      <c r="F13" s="514" t="s">
        <v>76</v>
      </c>
      <c r="G13" s="514"/>
      <c r="H13" s="514"/>
      <c r="I13" s="209"/>
      <c r="J13" s="209"/>
    </row>
    <row r="14" spans="1:10" ht="12.2" customHeight="1" x14ac:dyDescent="0.2">
      <c r="B14" s="521" t="s">
        <v>56</v>
      </c>
      <c r="C14" s="520" t="s">
        <v>77</v>
      </c>
      <c r="D14" s="522" t="s">
        <v>78</v>
      </c>
      <c r="E14" s="519" t="s">
        <v>72</v>
      </c>
      <c r="F14" s="520" t="s">
        <v>77</v>
      </c>
      <c r="G14" s="522" t="s">
        <v>78</v>
      </c>
      <c r="H14" s="519" t="s">
        <v>58</v>
      </c>
      <c r="I14" s="520" t="s">
        <v>13</v>
      </c>
      <c r="J14" s="210"/>
    </row>
    <row r="15" spans="1:10" ht="13.5" customHeight="1" x14ac:dyDescent="0.2">
      <c r="B15" s="521"/>
      <c r="C15" s="520"/>
      <c r="D15" s="522"/>
      <c r="E15" s="519"/>
      <c r="F15" s="520"/>
      <c r="G15" s="522"/>
      <c r="H15" s="519"/>
      <c r="I15" s="520"/>
      <c r="J15" s="211"/>
    </row>
    <row r="16" spans="1:10" x14ac:dyDescent="0.2">
      <c r="B16" s="212" t="s">
        <v>60</v>
      </c>
      <c r="C16" s="213"/>
      <c r="D16" s="214"/>
      <c r="E16" s="215"/>
      <c r="F16" s="213"/>
      <c r="G16" s="216"/>
      <c r="H16" s="215"/>
      <c r="I16" s="217"/>
      <c r="J16" s="218"/>
    </row>
    <row r="17" spans="2:10" x14ac:dyDescent="0.2">
      <c r="B17" s="219" t="s">
        <v>35</v>
      </c>
      <c r="C17" s="220"/>
      <c r="D17" s="221"/>
      <c r="E17" s="222"/>
      <c r="F17" s="220"/>
      <c r="G17" s="223"/>
      <c r="H17" s="222"/>
      <c r="I17" s="224"/>
      <c r="J17" s="225"/>
    </row>
    <row r="18" spans="2:10" x14ac:dyDescent="0.2">
      <c r="B18" s="219" t="s">
        <v>36</v>
      </c>
      <c r="C18" s="220"/>
      <c r="D18" s="221"/>
      <c r="E18" s="222"/>
      <c r="F18" s="220"/>
      <c r="G18" s="223"/>
      <c r="H18" s="222"/>
      <c r="I18" s="224"/>
      <c r="J18" s="225"/>
    </row>
    <row r="19" spans="2:10" x14ac:dyDescent="0.2">
      <c r="B19" s="219" t="s">
        <v>37</v>
      </c>
      <c r="C19" s="220"/>
      <c r="D19" s="221"/>
      <c r="E19" s="222"/>
      <c r="F19" s="220"/>
      <c r="G19" s="223"/>
      <c r="H19" s="222"/>
      <c r="I19" s="224"/>
      <c r="J19" s="225"/>
    </row>
    <row r="20" spans="2:10" x14ac:dyDescent="0.2">
      <c r="B20" s="219" t="s">
        <v>61</v>
      </c>
      <c r="C20" s="220"/>
      <c r="D20" s="221"/>
      <c r="E20" s="222"/>
      <c r="F20" s="220"/>
      <c r="G20" s="223"/>
      <c r="H20" s="222"/>
      <c r="I20" s="224"/>
      <c r="J20" s="225"/>
    </row>
    <row r="21" spans="2:10" x14ac:dyDescent="0.2">
      <c r="B21" s="219" t="s">
        <v>39</v>
      </c>
      <c r="C21" s="220"/>
      <c r="D21" s="221"/>
      <c r="E21" s="222"/>
      <c r="F21" s="220"/>
      <c r="G21" s="223"/>
      <c r="H21" s="222"/>
      <c r="I21" s="224"/>
      <c r="J21" s="225"/>
    </row>
    <row r="22" spans="2:10" x14ac:dyDescent="0.2">
      <c r="B22" s="219" t="s">
        <v>40</v>
      </c>
      <c r="C22" s="220"/>
      <c r="D22" s="221"/>
      <c r="E22" s="222"/>
      <c r="F22" s="220"/>
      <c r="G22" s="223"/>
      <c r="H22" s="222"/>
      <c r="I22" s="224"/>
      <c r="J22" s="225"/>
    </row>
    <row r="23" spans="2:10" x14ac:dyDescent="0.2">
      <c r="B23" s="219" t="s">
        <v>41</v>
      </c>
      <c r="C23" s="220"/>
      <c r="D23" s="221"/>
      <c r="E23" s="222"/>
      <c r="F23" s="220"/>
      <c r="G23" s="223"/>
      <c r="H23" s="222"/>
      <c r="I23" s="224"/>
      <c r="J23" s="225"/>
    </row>
    <row r="24" spans="2:10" x14ac:dyDescent="0.2">
      <c r="B24" s="219" t="s">
        <v>42</v>
      </c>
      <c r="C24" s="220"/>
      <c r="D24" s="221"/>
      <c r="E24" s="222"/>
      <c r="F24" s="220"/>
      <c r="G24" s="223"/>
      <c r="H24" s="222"/>
      <c r="I24" s="224"/>
      <c r="J24" s="225"/>
    </row>
    <row r="25" spans="2:10" x14ac:dyDescent="0.2">
      <c r="B25" s="219" t="s">
        <v>43</v>
      </c>
      <c r="C25" s="220"/>
      <c r="D25" s="221"/>
      <c r="E25" s="222"/>
      <c r="F25" s="220"/>
      <c r="G25" s="223"/>
      <c r="H25" s="222"/>
      <c r="I25" s="224"/>
      <c r="J25" s="225"/>
    </row>
    <row r="26" spans="2:10" x14ac:dyDescent="0.2">
      <c r="B26" s="219" t="s">
        <v>44</v>
      </c>
      <c r="C26" s="220"/>
      <c r="D26" s="221"/>
      <c r="E26" s="222"/>
      <c r="F26" s="220"/>
      <c r="G26" s="223"/>
      <c r="H26" s="222"/>
      <c r="I26" s="224"/>
      <c r="J26" s="225"/>
    </row>
    <row r="27" spans="2:10" x14ac:dyDescent="0.2">
      <c r="B27" s="226" t="s">
        <v>45</v>
      </c>
      <c r="C27" s="227"/>
      <c r="D27" s="228"/>
      <c r="E27" s="229"/>
      <c r="F27" s="227"/>
      <c r="G27" s="230"/>
      <c r="H27" s="229"/>
      <c r="I27" s="231"/>
      <c r="J27" s="225"/>
    </row>
    <row r="28" spans="2:10" x14ac:dyDescent="0.2">
      <c r="B28" s="195" t="s">
        <v>73</v>
      </c>
      <c r="C28" s="232"/>
      <c r="D28" s="232"/>
      <c r="E28" s="233"/>
      <c r="F28" s="232"/>
      <c r="G28" s="232"/>
      <c r="H28" s="233"/>
      <c r="I28" s="234"/>
      <c r="J28" s="235"/>
    </row>
    <row r="29" spans="2:10" x14ac:dyDescent="0.2">
      <c r="B29" s="201"/>
      <c r="C29" s="72"/>
      <c r="D29" s="28"/>
      <c r="E29" s="236"/>
      <c r="F29" s="72"/>
      <c r="G29" s="28"/>
      <c r="H29" s="236"/>
      <c r="I29" s="72"/>
      <c r="J29" s="72"/>
    </row>
    <row r="62" spans="2:5" ht="13.5" x14ac:dyDescent="0.25">
      <c r="B62" s="474"/>
      <c r="C62" s="474"/>
      <c r="D62" s="474"/>
      <c r="E62" s="474"/>
    </row>
    <row r="63" spans="2:5" ht="13.5" x14ac:dyDescent="0.25">
      <c r="B63" s="474"/>
      <c r="C63" s="474"/>
      <c r="D63" s="474"/>
      <c r="E63" s="474"/>
    </row>
  </sheetData>
  <mergeCells count="17">
    <mergeCell ref="E11:G11"/>
    <mergeCell ref="C13:E13"/>
    <mergeCell ref="F13:H13"/>
    <mergeCell ref="B3:I3"/>
    <mergeCell ref="B4:I4"/>
    <mergeCell ref="B5:I5"/>
    <mergeCell ref="E10:G10"/>
    <mergeCell ref="H14:H15"/>
    <mergeCell ref="I14:I15"/>
    <mergeCell ref="B62:E62"/>
    <mergeCell ref="B63:E63"/>
    <mergeCell ref="B14:B15"/>
    <mergeCell ref="C14:C15"/>
    <mergeCell ref="D14:D15"/>
    <mergeCell ref="E14:E15"/>
    <mergeCell ref="F14:F15"/>
    <mergeCell ref="G14:G15"/>
  </mergeCells>
  <phoneticPr fontId="0" type="noConversion"/>
  <pageMargins left="0.78749999999999998" right="0.78749999999999998" top="1.0527777777777778" bottom="1.0527777777777778" header="0.51180555555555551" footer="0.51180555555555551"/>
  <pageSetup paperSize="9" scale="87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1"/>
  <sheetViews>
    <sheetView zoomScaleNormal="100" workbookViewId="0">
      <selection activeCell="B29" sqref="B29"/>
    </sheetView>
  </sheetViews>
  <sheetFormatPr baseColWidth="10" defaultRowHeight="12.75" x14ac:dyDescent="0.2"/>
  <cols>
    <col min="1" max="1" width="7.140625" style="8" customWidth="1"/>
    <col min="2" max="2" width="11.42578125" style="8" customWidth="1"/>
    <col min="3" max="3" width="16.5703125" style="8" customWidth="1"/>
    <col min="4" max="4" width="10.7109375" style="8" customWidth="1"/>
    <col min="5" max="5" width="18.42578125" style="8" customWidth="1"/>
    <col min="6" max="16384" width="11.42578125" style="8"/>
  </cols>
  <sheetData>
    <row r="3" spans="1:7" s="140" customFormat="1" x14ac:dyDescent="0.2">
      <c r="A3" s="493" t="s">
        <v>229</v>
      </c>
      <c r="B3" s="494"/>
      <c r="C3" s="494"/>
      <c r="D3" s="494"/>
      <c r="E3" s="494"/>
      <c r="F3" s="494"/>
      <c r="G3" s="514"/>
    </row>
    <row r="4" spans="1:7" s="140" customFormat="1" x14ac:dyDescent="0.2">
      <c r="A4" s="472" t="s">
        <v>79</v>
      </c>
      <c r="B4" s="472"/>
      <c r="C4" s="472"/>
      <c r="D4" s="472"/>
      <c r="E4" s="472"/>
      <c r="F4" s="472"/>
      <c r="G4" s="472"/>
    </row>
    <row r="5" spans="1:7" s="140" customFormat="1" x14ac:dyDescent="0.2">
      <c r="A5" s="473" t="s">
        <v>238</v>
      </c>
      <c r="B5" s="473"/>
      <c r="C5" s="473"/>
      <c r="D5" s="473"/>
      <c r="E5" s="473"/>
      <c r="F5" s="473"/>
      <c r="G5" s="473"/>
    </row>
    <row r="6" spans="1:7" s="140" customFormat="1" x14ac:dyDescent="0.2"/>
    <row r="7" spans="1:7" s="1" customFormat="1" x14ac:dyDescent="0.2"/>
    <row r="8" spans="1:7" s="1" customFormat="1" x14ac:dyDescent="0.2"/>
    <row r="10" spans="1:7" ht="18.75" x14ac:dyDescent="0.3">
      <c r="C10" s="523"/>
      <c r="D10" s="523"/>
      <c r="E10" s="523"/>
    </row>
    <row r="11" spans="1:7" ht="12.2" customHeight="1" x14ac:dyDescent="0.2">
      <c r="B11" s="521" t="s">
        <v>56</v>
      </c>
      <c r="C11" s="524" t="s">
        <v>80</v>
      </c>
      <c r="D11" s="525" t="s">
        <v>81</v>
      </c>
      <c r="E11" s="526" t="s">
        <v>82</v>
      </c>
      <c r="F11" s="527" t="s">
        <v>70</v>
      </c>
    </row>
    <row r="12" spans="1:7" ht="12.75" customHeight="1" x14ac:dyDescent="0.2">
      <c r="B12" s="521"/>
      <c r="C12" s="524"/>
      <c r="D12" s="525"/>
      <c r="E12" s="526"/>
      <c r="F12" s="527"/>
    </row>
    <row r="13" spans="1:7" x14ac:dyDescent="0.2">
      <c r="B13" s="237"/>
      <c r="C13" s="238" t="s">
        <v>83</v>
      </c>
      <c r="D13" s="239" t="s">
        <v>58</v>
      </c>
      <c r="E13" s="240" t="s">
        <v>58</v>
      </c>
      <c r="F13" s="241"/>
    </row>
    <row r="14" spans="1:7" x14ac:dyDescent="0.2">
      <c r="B14" s="242" t="s">
        <v>84</v>
      </c>
      <c r="C14" s="243"/>
      <c r="D14" s="244"/>
      <c r="E14" s="245"/>
      <c r="F14" s="246"/>
    </row>
    <row r="15" spans="1:7" x14ac:dyDescent="0.2">
      <c r="B15" s="247" t="s">
        <v>85</v>
      </c>
      <c r="C15" s="243"/>
      <c r="D15" s="248"/>
      <c r="E15" s="183"/>
      <c r="F15" s="249"/>
    </row>
    <row r="16" spans="1:7" x14ac:dyDescent="0.2">
      <c r="B16" s="247" t="s">
        <v>86</v>
      </c>
      <c r="C16" s="243"/>
      <c r="D16" s="248"/>
      <c r="E16" s="183"/>
      <c r="F16" s="249"/>
    </row>
    <row r="17" spans="2:6" x14ac:dyDescent="0.2">
      <c r="B17" s="247" t="s">
        <v>87</v>
      </c>
      <c r="C17" s="243"/>
      <c r="D17" s="248"/>
      <c r="E17" s="183"/>
      <c r="F17" s="249"/>
    </row>
    <row r="18" spans="2:6" x14ac:dyDescent="0.2">
      <c r="B18" s="247" t="s">
        <v>88</v>
      </c>
      <c r="C18" s="243"/>
      <c r="D18" s="248"/>
      <c r="E18" s="183"/>
      <c r="F18" s="249"/>
    </row>
    <row r="19" spans="2:6" x14ac:dyDescent="0.2">
      <c r="B19" s="247" t="s">
        <v>89</v>
      </c>
      <c r="C19" s="243"/>
      <c r="D19" s="248"/>
      <c r="E19" s="183"/>
      <c r="F19" s="249"/>
    </row>
    <row r="20" spans="2:6" x14ac:dyDescent="0.2">
      <c r="B20" s="247" t="s">
        <v>90</v>
      </c>
      <c r="C20" s="243"/>
      <c r="D20" s="248"/>
      <c r="E20" s="183"/>
      <c r="F20" s="249"/>
    </row>
    <row r="21" spans="2:6" x14ac:dyDescent="0.2">
      <c r="B21" s="247" t="s">
        <v>91</v>
      </c>
      <c r="C21" s="243"/>
      <c r="D21" s="248"/>
      <c r="E21" s="183"/>
      <c r="F21" s="249"/>
    </row>
    <row r="22" spans="2:6" x14ac:dyDescent="0.2">
      <c r="B22" s="247" t="s">
        <v>92</v>
      </c>
      <c r="C22" s="243"/>
      <c r="D22" s="248"/>
      <c r="E22" s="183"/>
      <c r="F22" s="249"/>
    </row>
    <row r="23" spans="2:6" x14ac:dyDescent="0.2">
      <c r="B23" s="247" t="s">
        <v>93</v>
      </c>
      <c r="C23" s="243"/>
      <c r="D23" s="248"/>
      <c r="E23" s="183"/>
      <c r="F23" s="249"/>
    </row>
    <row r="24" spans="2:6" x14ac:dyDescent="0.2">
      <c r="B24" s="247" t="s">
        <v>94</v>
      </c>
      <c r="C24" s="243"/>
      <c r="D24" s="248"/>
      <c r="E24" s="183"/>
      <c r="F24" s="249"/>
    </row>
    <row r="25" spans="2:6" x14ac:dyDescent="0.2">
      <c r="B25" s="250" t="s">
        <v>95</v>
      </c>
      <c r="C25" s="243"/>
      <c r="D25" s="251"/>
      <c r="E25" s="189"/>
      <c r="F25" s="252"/>
    </row>
    <row r="26" spans="2:6" x14ac:dyDescent="0.2">
      <c r="B26" s="195"/>
      <c r="C26" s="55"/>
      <c r="D26" s="253"/>
      <c r="E26" s="254"/>
      <c r="F26" s="255"/>
    </row>
    <row r="27" spans="2:6" x14ac:dyDescent="0.2">
      <c r="B27" s="256"/>
      <c r="C27" s="15"/>
      <c r="D27" s="253"/>
      <c r="E27" s="253"/>
      <c r="F27" s="253"/>
    </row>
    <row r="28" spans="2:6" x14ac:dyDescent="0.2">
      <c r="D28" s="257"/>
      <c r="E28" s="257"/>
      <c r="F28" s="257"/>
    </row>
    <row r="50" spans="1:4" ht="13.5" x14ac:dyDescent="0.25">
      <c r="A50" s="474"/>
      <c r="B50" s="474"/>
      <c r="C50" s="474"/>
      <c r="D50" s="474"/>
    </row>
    <row r="51" spans="1:4" ht="13.5" x14ac:dyDescent="0.25">
      <c r="A51" s="474"/>
      <c r="B51" s="474"/>
      <c r="C51" s="474"/>
      <c r="D51" s="474"/>
    </row>
  </sheetData>
  <mergeCells count="11">
    <mergeCell ref="A50:D50"/>
    <mergeCell ref="A51:D51"/>
    <mergeCell ref="A3:G3"/>
    <mergeCell ref="A4:G4"/>
    <mergeCell ref="A5:G5"/>
    <mergeCell ref="C10:E10"/>
    <mergeCell ref="B11:B12"/>
    <mergeCell ref="C11:C12"/>
    <mergeCell ref="D11:D12"/>
    <mergeCell ref="E11:E12"/>
    <mergeCell ref="F11:F12"/>
  </mergeCells>
  <phoneticPr fontId="0" type="noConversion"/>
  <pageMargins left="0.78749999999999998" right="0.78749999999999998" top="1.0527777777777778" bottom="1.0527777777777778" header="0.51180555555555551" footer="0.51180555555555551"/>
  <pageSetup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X47"/>
  <sheetViews>
    <sheetView topLeftCell="A14" zoomScaleNormal="100" workbookViewId="0">
      <selection activeCell="B44" sqref="B44"/>
    </sheetView>
  </sheetViews>
  <sheetFormatPr baseColWidth="10" defaultRowHeight="12.75" x14ac:dyDescent="0.2"/>
  <cols>
    <col min="1" max="1" width="12.7109375" style="8" customWidth="1"/>
    <col min="2" max="9" width="9.85546875" style="8" customWidth="1"/>
    <col min="10" max="10" width="10.5703125" style="8" customWidth="1"/>
    <col min="11" max="13" width="9.85546875" style="8" customWidth="1"/>
    <col min="14" max="14" width="10.5703125" style="8" customWidth="1"/>
    <col min="15" max="15" width="18.85546875" style="8" customWidth="1"/>
    <col min="16" max="16384" width="11.42578125" style="8"/>
  </cols>
  <sheetData>
    <row r="2" spans="1:15" x14ac:dyDescent="0.2">
      <c r="A2" s="69"/>
      <c r="B2" s="69"/>
      <c r="D2" s="493" t="s">
        <v>229</v>
      </c>
      <c r="E2" s="494"/>
      <c r="F2" s="494"/>
      <c r="G2" s="494"/>
      <c r="H2" s="494"/>
      <c r="I2" s="494"/>
      <c r="J2" s="514"/>
      <c r="L2" s="28"/>
      <c r="M2" s="28"/>
      <c r="N2" s="28"/>
    </row>
    <row r="3" spans="1:15" x14ac:dyDescent="0.2">
      <c r="A3" s="69"/>
      <c r="B3" s="69"/>
      <c r="C3" s="472" t="s">
        <v>96</v>
      </c>
      <c r="D3" s="472"/>
      <c r="E3" s="472"/>
      <c r="F3" s="472"/>
      <c r="G3" s="472"/>
      <c r="H3" s="472"/>
      <c r="I3" s="472"/>
      <c r="J3" s="472"/>
      <c r="K3" s="472"/>
      <c r="L3" s="28"/>
      <c r="M3" s="28"/>
      <c r="N3" s="28"/>
    </row>
    <row r="4" spans="1:15" x14ac:dyDescent="0.2">
      <c r="A4" s="69"/>
      <c r="B4" s="70"/>
      <c r="C4" s="10"/>
      <c r="D4" s="473" t="s">
        <v>238</v>
      </c>
      <c r="E4" s="473"/>
      <c r="F4" s="473"/>
      <c r="G4" s="473"/>
      <c r="H4" s="473"/>
      <c r="I4" s="473"/>
      <c r="J4" s="473"/>
      <c r="K4" s="10"/>
      <c r="L4" s="258"/>
      <c r="M4" s="28"/>
      <c r="N4" s="28"/>
    </row>
    <row r="5" spans="1:15" x14ac:dyDescent="0.2">
      <c r="B5" s="73"/>
      <c r="C5" s="73"/>
      <c r="D5" s="73"/>
      <c r="E5" s="73"/>
      <c r="F5" s="73"/>
      <c r="G5" s="73"/>
      <c r="H5" s="73"/>
      <c r="I5" s="15"/>
      <c r="J5" s="74"/>
      <c r="K5" s="74"/>
      <c r="L5" s="74"/>
      <c r="M5" s="28"/>
      <c r="N5" s="28"/>
      <c r="O5" s="28"/>
    </row>
    <row r="8" spans="1:15" x14ac:dyDescent="0.2">
      <c r="B8" s="107"/>
      <c r="C8" s="107"/>
      <c r="D8" s="490"/>
      <c r="E8" s="490"/>
      <c r="F8" s="490"/>
      <c r="G8" s="490"/>
      <c r="H8" s="490"/>
      <c r="I8" s="490"/>
    </row>
    <row r="9" spans="1:15" x14ac:dyDescent="0.2">
      <c r="B9" s="107"/>
      <c r="C9" s="107"/>
      <c r="D9" s="472" t="s">
        <v>97</v>
      </c>
      <c r="E9" s="472"/>
      <c r="F9" s="472"/>
      <c r="G9" s="472"/>
      <c r="H9" s="472"/>
      <c r="I9" s="472"/>
    </row>
    <row r="10" spans="1:15" x14ac:dyDescent="0.2">
      <c r="B10" s="107"/>
      <c r="C10" s="107"/>
      <c r="D10" s="110"/>
      <c r="E10" s="110"/>
      <c r="F10" s="110"/>
      <c r="G10" s="110"/>
      <c r="H10" s="110"/>
      <c r="I10" s="110"/>
    </row>
    <row r="12" spans="1:15" x14ac:dyDescent="0.2">
      <c r="A12" s="259" t="s">
        <v>98</v>
      </c>
      <c r="B12" s="260" t="s">
        <v>60</v>
      </c>
      <c r="C12" s="261" t="s">
        <v>35</v>
      </c>
      <c r="D12" s="261" t="s">
        <v>86</v>
      </c>
      <c r="E12" s="261" t="s">
        <v>87</v>
      </c>
      <c r="F12" s="261" t="s">
        <v>88</v>
      </c>
      <c r="G12" s="261" t="s">
        <v>89</v>
      </c>
      <c r="H12" s="261" t="s">
        <v>90</v>
      </c>
      <c r="I12" s="261" t="s">
        <v>91</v>
      </c>
      <c r="J12" s="261" t="s">
        <v>92</v>
      </c>
      <c r="K12" s="261" t="s">
        <v>93</v>
      </c>
      <c r="L12" s="261" t="s">
        <v>94</v>
      </c>
      <c r="M12" s="259" t="s">
        <v>95</v>
      </c>
      <c r="N12" s="262" t="s">
        <v>62</v>
      </c>
    </row>
    <row r="13" spans="1:15" x14ac:dyDescent="0.2">
      <c r="A13" s="263" t="s">
        <v>99</v>
      </c>
      <c r="B13" s="264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6"/>
      <c r="N13" s="267"/>
    </row>
    <row r="14" spans="1:15" x14ac:dyDescent="0.2">
      <c r="A14" s="219" t="s">
        <v>100</v>
      </c>
      <c r="B14" s="268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70"/>
      <c r="N14" s="271"/>
    </row>
    <row r="15" spans="1:15" x14ac:dyDescent="0.2">
      <c r="A15" s="226" t="s">
        <v>101</v>
      </c>
      <c r="B15" s="272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4"/>
      <c r="N15" s="275"/>
    </row>
    <row r="16" spans="1:15" x14ac:dyDescent="0.2">
      <c r="A16" s="276" t="s">
        <v>102</v>
      </c>
      <c r="B16" s="277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9"/>
      <c r="N16" s="280"/>
    </row>
    <row r="17" spans="1:24" x14ac:dyDescent="0.2">
      <c r="A17" s="281" t="s">
        <v>103</v>
      </c>
      <c r="B17" s="282"/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4"/>
      <c r="N17" s="271"/>
    </row>
    <row r="18" spans="1:24" x14ac:dyDescent="0.2">
      <c r="A18" s="285" t="s">
        <v>100</v>
      </c>
      <c r="B18" s="286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8"/>
      <c r="N18" s="271"/>
    </row>
    <row r="19" spans="1:24" x14ac:dyDescent="0.2">
      <c r="A19" s="289" t="s">
        <v>101</v>
      </c>
      <c r="B19" s="290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2"/>
      <c r="N19" s="275"/>
    </row>
    <row r="20" spans="1:24" x14ac:dyDescent="0.2">
      <c r="A20" s="293" t="s">
        <v>102</v>
      </c>
      <c r="B20" s="294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6"/>
      <c r="N20" s="297"/>
    </row>
    <row r="21" spans="1:24" x14ac:dyDescent="0.2">
      <c r="A21" s="298" t="s">
        <v>13</v>
      </c>
      <c r="B21" s="299"/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301"/>
      <c r="N21" s="302"/>
      <c r="O21" s="106">
        <f>B21+C21+D21+E21+F21+G21+H21+I21+J21+K21+L21+M21</f>
        <v>0</v>
      </c>
      <c r="P21" s="35"/>
      <c r="Q21" s="35"/>
      <c r="R21" s="35"/>
      <c r="S21" s="35"/>
      <c r="T21" s="35"/>
      <c r="U21" s="35"/>
      <c r="V21" s="35"/>
      <c r="W21" s="35"/>
      <c r="X21" s="35"/>
    </row>
    <row r="22" spans="1:24" x14ac:dyDescent="0.2">
      <c r="A22" s="35"/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  <c r="N22" s="303"/>
      <c r="O22" s="106"/>
      <c r="P22" s="35"/>
      <c r="Q22" s="35"/>
      <c r="R22" s="35"/>
      <c r="S22" s="35"/>
      <c r="T22" s="35"/>
      <c r="U22" s="35"/>
      <c r="V22" s="35"/>
      <c r="W22" s="35"/>
      <c r="X22" s="35"/>
    </row>
    <row r="23" spans="1:24" x14ac:dyDescent="0.2">
      <c r="A23" s="35"/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106"/>
      <c r="P23" s="35"/>
      <c r="Q23" s="35"/>
      <c r="R23" s="35"/>
      <c r="S23" s="35"/>
      <c r="T23" s="35"/>
      <c r="U23" s="35"/>
      <c r="V23" s="35"/>
      <c r="W23" s="35"/>
      <c r="X23" s="35"/>
    </row>
    <row r="24" spans="1:24" x14ac:dyDescent="0.2">
      <c r="A24" s="35"/>
      <c r="B24" s="303"/>
      <c r="C24" s="303"/>
      <c r="D24" s="472" t="s">
        <v>104</v>
      </c>
      <c r="E24" s="472"/>
      <c r="F24" s="472"/>
      <c r="G24" s="472"/>
      <c r="H24" s="472"/>
      <c r="I24" s="472"/>
      <c r="J24" s="303"/>
      <c r="K24" s="303"/>
      <c r="L24" s="303"/>
      <c r="M24" s="303"/>
      <c r="N24" s="303"/>
      <c r="O24" s="106"/>
      <c r="P24" s="35"/>
      <c r="Q24" s="35"/>
      <c r="R24" s="35"/>
      <c r="S24" s="35"/>
      <c r="T24" s="35"/>
      <c r="U24" s="35"/>
      <c r="V24" s="35"/>
      <c r="W24" s="35"/>
      <c r="X24" s="35"/>
    </row>
    <row r="25" spans="1:24" x14ac:dyDescent="0.2">
      <c r="O25" s="106"/>
    </row>
    <row r="26" spans="1:24" x14ac:dyDescent="0.2">
      <c r="A26" s="259" t="s">
        <v>98</v>
      </c>
      <c r="B26" s="260" t="s">
        <v>60</v>
      </c>
      <c r="C26" s="261" t="s">
        <v>35</v>
      </c>
      <c r="D26" s="261" t="s">
        <v>86</v>
      </c>
      <c r="E26" s="261" t="s">
        <v>87</v>
      </c>
      <c r="F26" s="261" t="s">
        <v>88</v>
      </c>
      <c r="G26" s="261" t="s">
        <v>89</v>
      </c>
      <c r="H26" s="261" t="s">
        <v>90</v>
      </c>
      <c r="I26" s="261" t="s">
        <v>91</v>
      </c>
      <c r="J26" s="261" t="s">
        <v>92</v>
      </c>
      <c r="K26" s="261" t="s">
        <v>93</v>
      </c>
      <c r="L26" s="261" t="s">
        <v>94</v>
      </c>
      <c r="M26" s="259" t="s">
        <v>95</v>
      </c>
      <c r="N26" s="262" t="s">
        <v>62</v>
      </c>
      <c r="O26" s="106"/>
    </row>
    <row r="27" spans="1:24" x14ac:dyDescent="0.2">
      <c r="A27" s="304" t="s">
        <v>105</v>
      </c>
      <c r="B27" s="5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95"/>
      <c r="N27" s="55"/>
      <c r="O27" s="106"/>
    </row>
    <row r="28" spans="1:24" x14ac:dyDescent="0.2">
      <c r="A28" s="305" t="s">
        <v>100</v>
      </c>
      <c r="B28" s="306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8"/>
      <c r="N28" s="309"/>
      <c r="O28" s="106"/>
    </row>
    <row r="29" spans="1:24" x14ac:dyDescent="0.2">
      <c r="A29" s="289" t="s">
        <v>101</v>
      </c>
      <c r="B29" s="290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2"/>
      <c r="N29" s="275"/>
      <c r="O29" s="106"/>
    </row>
    <row r="30" spans="1:24" x14ac:dyDescent="0.2">
      <c r="A30" s="310" t="s">
        <v>102</v>
      </c>
      <c r="B30" s="311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3"/>
      <c r="N30" s="314"/>
      <c r="O30" s="106"/>
    </row>
    <row r="31" spans="1:24" x14ac:dyDescent="0.2">
      <c r="A31" s="298" t="s">
        <v>13</v>
      </c>
      <c r="B31" s="315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7"/>
      <c r="N31" s="302"/>
      <c r="O31" s="106">
        <f>B31+C31+D31+E31+F31+G31+H31+I31+J31+K31+L31+M31</f>
        <v>0</v>
      </c>
    </row>
    <row r="32" spans="1:24" x14ac:dyDescent="0.2">
      <c r="O32" s="35"/>
    </row>
    <row r="46" spans="1:4" ht="13.5" x14ac:dyDescent="0.25">
      <c r="A46" s="474"/>
      <c r="B46" s="474"/>
      <c r="C46" s="474"/>
      <c r="D46" s="474"/>
    </row>
    <row r="47" spans="1:4" ht="13.5" x14ac:dyDescent="0.25">
      <c r="A47" s="474"/>
      <c r="B47" s="474"/>
      <c r="C47" s="474"/>
      <c r="D47" s="474"/>
    </row>
  </sheetData>
  <mergeCells count="8">
    <mergeCell ref="A46:D46"/>
    <mergeCell ref="A47:D47"/>
    <mergeCell ref="D2:J2"/>
    <mergeCell ref="C3:K3"/>
    <mergeCell ref="D4:J4"/>
    <mergeCell ref="D8:I8"/>
    <mergeCell ref="D9:I9"/>
    <mergeCell ref="D24:I24"/>
  </mergeCells>
  <phoneticPr fontId="0" type="noConversion"/>
  <pageMargins left="0.78749999999999998" right="0.78749999999999998" top="1.0527777777777778" bottom="1.0527777777777778" header="0.51180555555555551" footer="0.51180555555555551"/>
  <pageSetup scale="75" firstPageNumber="0" orientation="landscape" horizontalDpi="300" verticalDpi="3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61"/>
  <sheetViews>
    <sheetView topLeftCell="A16" zoomScaleNormal="100" workbookViewId="0">
      <selection activeCell="C18" sqref="C18"/>
    </sheetView>
  </sheetViews>
  <sheetFormatPr baseColWidth="10" defaultRowHeight="12.75" x14ac:dyDescent="0.2"/>
  <cols>
    <col min="1" max="1" width="10.85546875" style="8" customWidth="1"/>
    <col min="2" max="2" width="16.140625" style="8" customWidth="1"/>
    <col min="3" max="3" width="13.42578125" style="8" customWidth="1"/>
    <col min="4" max="11" width="14.140625" style="8" customWidth="1"/>
    <col min="12" max="14" width="14" style="8" customWidth="1"/>
    <col min="15" max="15" width="3.85546875" style="8" customWidth="1"/>
    <col min="16" max="16384" width="11.42578125" style="8"/>
  </cols>
  <sheetData>
    <row r="4" spans="1:15" x14ac:dyDescent="0.2">
      <c r="A4" s="108"/>
      <c r="B4" s="108"/>
      <c r="C4" s="108"/>
      <c r="D4" s="202"/>
      <c r="E4" s="493" t="s">
        <v>229</v>
      </c>
      <c r="F4" s="494"/>
      <c r="G4" s="494"/>
      <c r="H4" s="494"/>
      <c r="I4" s="494"/>
      <c r="J4" s="494"/>
      <c r="K4" s="494"/>
      <c r="L4" s="514"/>
    </row>
    <row r="5" spans="1:15" x14ac:dyDescent="0.2">
      <c r="E5" s="493" t="s">
        <v>106</v>
      </c>
      <c r="F5" s="493"/>
      <c r="G5" s="493"/>
      <c r="H5" s="493"/>
      <c r="I5" s="493"/>
      <c r="J5" s="493"/>
      <c r="K5" s="493"/>
      <c r="L5" s="493"/>
    </row>
    <row r="6" spans="1:15" x14ac:dyDescent="0.2">
      <c r="A6" s="49"/>
      <c r="B6" s="49"/>
      <c r="C6" s="49"/>
      <c r="D6" s="10"/>
      <c r="E6" s="473" t="s">
        <v>238</v>
      </c>
      <c r="F6" s="473"/>
      <c r="G6" s="473"/>
      <c r="H6" s="473"/>
      <c r="I6" s="473"/>
      <c r="J6" s="473"/>
      <c r="K6" s="473"/>
      <c r="L6" s="473"/>
    </row>
    <row r="7" spans="1:15" x14ac:dyDescent="0.2">
      <c r="A7" s="49"/>
      <c r="B7" s="49"/>
      <c r="C7" s="49"/>
      <c r="D7" s="49"/>
      <c r="E7" s="318"/>
      <c r="F7" s="51"/>
      <c r="G7" s="51"/>
      <c r="H7" s="51"/>
      <c r="I7" s="51"/>
      <c r="J7" s="51"/>
      <c r="K7" s="51"/>
      <c r="L7" s="205"/>
    </row>
    <row r="8" spans="1:15" x14ac:dyDescent="0.2">
      <c r="A8" s="49"/>
      <c r="B8" s="49"/>
      <c r="C8" s="49"/>
      <c r="D8" s="49"/>
      <c r="E8" s="318"/>
      <c r="F8" s="51"/>
      <c r="G8" s="51"/>
      <c r="H8" s="51"/>
      <c r="I8" s="51"/>
      <c r="J8" s="51"/>
      <c r="K8" s="51"/>
      <c r="L8" s="205"/>
    </row>
    <row r="9" spans="1:15" x14ac:dyDescent="0.2">
      <c r="A9" s="49"/>
      <c r="B9" s="49"/>
      <c r="C9" s="49"/>
      <c r="D9" s="49"/>
      <c r="E9" s="318"/>
      <c r="F9" s="51"/>
      <c r="G9" s="51"/>
      <c r="H9" s="51"/>
      <c r="I9" s="51"/>
      <c r="J9" s="51"/>
      <c r="K9" s="51"/>
      <c r="L9" s="205"/>
    </row>
    <row r="10" spans="1:15" x14ac:dyDescent="0.2">
      <c r="A10" s="49"/>
      <c r="B10" s="49"/>
      <c r="C10" s="49"/>
      <c r="D10" s="49"/>
      <c r="E10" s="318"/>
      <c r="F10" s="51"/>
      <c r="G10" s="51"/>
      <c r="H10" s="51"/>
      <c r="I10" s="51"/>
      <c r="J10" s="51"/>
      <c r="K10" s="51"/>
      <c r="L10" s="205"/>
    </row>
    <row r="11" spans="1:15" x14ac:dyDescent="0.2">
      <c r="A11" s="49"/>
      <c r="B11" s="49"/>
      <c r="C11" s="49"/>
      <c r="D11" s="49"/>
      <c r="E11" s="318"/>
      <c r="F11" s="51"/>
      <c r="G11" s="51"/>
      <c r="H11" s="51"/>
      <c r="I11" s="51"/>
      <c r="J11" s="51"/>
      <c r="K11" s="51"/>
      <c r="L11" s="205"/>
    </row>
    <row r="12" spans="1:15" x14ac:dyDescent="0.2">
      <c r="A12" s="49"/>
      <c r="B12" s="49"/>
      <c r="C12" s="49"/>
      <c r="D12" s="49"/>
      <c r="E12" s="318"/>
      <c r="F12" s="51"/>
      <c r="G12" s="51"/>
      <c r="H12" s="51"/>
      <c r="I12" s="51"/>
      <c r="J12" s="51"/>
      <c r="K12" s="51"/>
      <c r="L12" s="205"/>
    </row>
    <row r="13" spans="1:15" x14ac:dyDescent="0.2">
      <c r="E13" s="110"/>
      <c r="F13" s="169"/>
      <c r="G13" s="169"/>
      <c r="H13" s="169"/>
      <c r="I13" s="169"/>
      <c r="J13" s="169"/>
      <c r="K13" s="169"/>
      <c r="L13" s="169"/>
      <c r="M13" s="169"/>
      <c r="N13" s="169"/>
      <c r="O13" s="169"/>
    </row>
    <row r="14" spans="1:15" x14ac:dyDescent="0.2">
      <c r="D14" s="169"/>
      <c r="E14" s="169"/>
      <c r="F14" s="169"/>
      <c r="G14" s="169"/>
      <c r="H14" s="169"/>
      <c r="I14" s="169"/>
      <c r="J14" s="169"/>
      <c r="K14" s="169"/>
      <c r="L14" s="169"/>
      <c r="M14" s="169"/>
    </row>
    <row r="15" spans="1:15" x14ac:dyDescent="0.2">
      <c r="B15" s="31"/>
    </row>
    <row r="16" spans="1:15" x14ac:dyDescent="0.2">
      <c r="A16" s="201"/>
      <c r="B16" s="514"/>
      <c r="C16" s="514"/>
      <c r="D16" s="472"/>
      <c r="E16" s="472"/>
      <c r="F16" s="9"/>
      <c r="G16" s="9"/>
      <c r="H16" s="9"/>
      <c r="I16" s="9"/>
      <c r="J16" s="9"/>
      <c r="K16" s="9"/>
      <c r="L16" s="9"/>
      <c r="M16" s="528"/>
      <c r="N16" s="528"/>
      <c r="O16" s="209"/>
    </row>
    <row r="17" spans="1:15" x14ac:dyDescent="0.2">
      <c r="A17" s="319" t="s">
        <v>65</v>
      </c>
      <c r="B17" s="320" t="s">
        <v>107</v>
      </c>
      <c r="C17" s="321" t="s">
        <v>60</v>
      </c>
      <c r="D17" s="321" t="s">
        <v>35</v>
      </c>
      <c r="E17" s="321" t="s">
        <v>36</v>
      </c>
      <c r="F17" s="321" t="s">
        <v>37</v>
      </c>
      <c r="G17" s="321" t="s">
        <v>38</v>
      </c>
      <c r="H17" s="321" t="s">
        <v>39</v>
      </c>
      <c r="I17" s="321" t="s">
        <v>40</v>
      </c>
      <c r="J17" s="321" t="s">
        <v>41</v>
      </c>
      <c r="K17" s="321" t="s">
        <v>42</v>
      </c>
      <c r="L17" s="321" t="s">
        <v>43</v>
      </c>
      <c r="M17" s="321" t="s">
        <v>44</v>
      </c>
      <c r="N17" s="322" t="s">
        <v>45</v>
      </c>
      <c r="O17" s="323"/>
    </row>
    <row r="18" spans="1:15" x14ac:dyDescent="0.2">
      <c r="A18" s="201" t="s">
        <v>60</v>
      </c>
      <c r="B18" s="283"/>
      <c r="C18" s="458"/>
      <c r="D18" s="265"/>
      <c r="E18" s="265"/>
      <c r="F18" s="265"/>
      <c r="G18" s="265"/>
      <c r="H18" s="265"/>
      <c r="I18" s="265"/>
      <c r="J18" s="265"/>
      <c r="K18" s="265"/>
      <c r="L18" s="265"/>
      <c r="M18" s="324"/>
      <c r="N18" s="266"/>
      <c r="O18" s="55"/>
    </row>
    <row r="19" spans="1:15" x14ac:dyDescent="0.2">
      <c r="A19" s="201" t="s">
        <v>35</v>
      </c>
      <c r="B19" s="283"/>
      <c r="C19" s="283"/>
      <c r="D19" s="325"/>
      <c r="E19" s="283"/>
      <c r="F19" s="283"/>
      <c r="G19" s="283"/>
      <c r="H19" s="283"/>
      <c r="I19" s="283"/>
      <c r="J19" s="283"/>
      <c r="K19" s="283"/>
      <c r="L19" s="283"/>
      <c r="M19" s="283"/>
      <c r="N19" s="284"/>
      <c r="O19" s="55"/>
    </row>
    <row r="20" spans="1:15" x14ac:dyDescent="0.2">
      <c r="A20" s="201" t="s">
        <v>36</v>
      </c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4"/>
      <c r="O20" s="55"/>
    </row>
    <row r="21" spans="1:15" x14ac:dyDescent="0.2">
      <c r="A21" s="201" t="s">
        <v>37</v>
      </c>
      <c r="B21" s="283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4"/>
      <c r="O21" s="55"/>
    </row>
    <row r="22" spans="1:15" x14ac:dyDescent="0.2">
      <c r="A22" s="201" t="s">
        <v>61</v>
      </c>
      <c r="B22" s="283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4"/>
      <c r="O22" s="55"/>
    </row>
    <row r="23" spans="1:15" x14ac:dyDescent="0.2">
      <c r="A23" s="201" t="s">
        <v>39</v>
      </c>
      <c r="B23" s="283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  <c r="O23" s="55"/>
    </row>
    <row r="24" spans="1:15" x14ac:dyDescent="0.2">
      <c r="A24" s="201" t="s">
        <v>40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4"/>
      <c r="O24" s="55"/>
    </row>
    <row r="25" spans="1:15" x14ac:dyDescent="0.2">
      <c r="A25" s="201" t="s">
        <v>41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4"/>
      <c r="O25" s="55"/>
    </row>
    <row r="26" spans="1:15" x14ac:dyDescent="0.2">
      <c r="A26" s="201" t="s">
        <v>42</v>
      </c>
      <c r="B26" s="283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4"/>
      <c r="O26" s="55"/>
    </row>
    <row r="27" spans="1:15" x14ac:dyDescent="0.2">
      <c r="A27" s="201" t="s">
        <v>43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4"/>
      <c r="O27" s="55"/>
    </row>
    <row r="28" spans="1:15" x14ac:dyDescent="0.2">
      <c r="A28" s="201" t="s">
        <v>44</v>
      </c>
      <c r="B28" s="283"/>
      <c r="C28" s="283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4"/>
      <c r="O28" s="55"/>
    </row>
    <row r="29" spans="1:15" x14ac:dyDescent="0.2">
      <c r="A29" s="326" t="s">
        <v>45</v>
      </c>
      <c r="B29" s="327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M29" s="328"/>
      <c r="N29" s="329"/>
      <c r="O29" s="330"/>
    </row>
    <row r="30" spans="1:15" x14ac:dyDescent="0.2">
      <c r="A30" s="195" t="s">
        <v>73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331"/>
      <c r="O30" s="332"/>
    </row>
    <row r="31" spans="1:15" x14ac:dyDescent="0.2">
      <c r="A31" s="201"/>
      <c r="B31" s="31"/>
      <c r="N31" s="201"/>
      <c r="O31" s="31"/>
    </row>
    <row r="32" spans="1:15" x14ac:dyDescent="0.2">
      <c r="A32" s="201"/>
      <c r="B32" s="31"/>
      <c r="N32" s="201"/>
      <c r="O32" s="31"/>
    </row>
    <row r="33" spans="1:2" x14ac:dyDescent="0.2">
      <c r="A33" s="201"/>
      <c r="B33" s="31"/>
    </row>
    <row r="60" spans="1:4" ht="13.5" x14ac:dyDescent="0.25">
      <c r="A60" s="474"/>
      <c r="B60" s="474"/>
      <c r="C60" s="474"/>
      <c r="D60" s="474"/>
    </row>
    <row r="61" spans="1:4" ht="13.5" x14ac:dyDescent="0.25">
      <c r="A61" s="474"/>
      <c r="B61" s="474"/>
      <c r="C61" s="474"/>
      <c r="D61" s="474"/>
    </row>
  </sheetData>
  <mergeCells count="8">
    <mergeCell ref="M16:N16"/>
    <mergeCell ref="A60:D60"/>
    <mergeCell ref="A61:D61"/>
    <mergeCell ref="E4:L4"/>
    <mergeCell ref="E5:L5"/>
    <mergeCell ref="E6:L6"/>
    <mergeCell ref="B16:C16"/>
    <mergeCell ref="D16:E16"/>
  </mergeCells>
  <phoneticPr fontId="0" type="noConversion"/>
  <pageMargins left="0.78749999999999998" right="0.78749999999999998" top="1.0527777777777778" bottom="1.0527777777777778" header="0.51180555555555551" footer="0.78749999999999998"/>
  <pageSetup scale="59" firstPageNumber="0" orientation="landscape" horizontalDpi="300" verticalDpi="300" r:id="rId1"/>
  <headerFooter alignWithMargins="0">
    <oddFooter>&amp;C&amp;"Times New Roman,Predeterminado"&amp;12Página &amp;P</oddFooter>
  </headerFooter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7"/>
  <sheetViews>
    <sheetView zoomScaleNormal="100" workbookViewId="0">
      <selection activeCell="C15" sqref="C15"/>
    </sheetView>
  </sheetViews>
  <sheetFormatPr baseColWidth="10" defaultRowHeight="12.75" x14ac:dyDescent="0.2"/>
  <cols>
    <col min="1" max="1" width="11.42578125" style="8" customWidth="1"/>
    <col min="2" max="2" width="14" style="8" customWidth="1"/>
    <col min="3" max="3" width="12.28515625" style="8" customWidth="1"/>
    <col min="4" max="4" width="12.7109375" style="8" customWidth="1"/>
    <col min="5" max="13" width="12" style="8" customWidth="1"/>
    <col min="14" max="14" width="12.42578125" style="8" customWidth="1"/>
    <col min="15" max="15" width="4.5703125" style="8" customWidth="1"/>
    <col min="16" max="16384" width="11.42578125" style="8"/>
  </cols>
  <sheetData>
    <row r="4" spans="1:15" x14ac:dyDescent="0.2">
      <c r="A4" s="108"/>
      <c r="B4" s="108"/>
      <c r="C4" s="202"/>
      <c r="D4" s="493" t="s">
        <v>229</v>
      </c>
      <c r="E4" s="494"/>
      <c r="F4" s="494"/>
      <c r="G4" s="494"/>
      <c r="H4" s="494"/>
      <c r="I4" s="494"/>
      <c r="J4" s="494"/>
      <c r="K4" s="514"/>
    </row>
    <row r="5" spans="1:15" x14ac:dyDescent="0.2">
      <c r="D5" s="493" t="s">
        <v>108</v>
      </c>
      <c r="E5" s="493"/>
      <c r="F5" s="493"/>
      <c r="G5" s="493"/>
      <c r="H5" s="493"/>
      <c r="I5" s="493"/>
      <c r="J5" s="493"/>
      <c r="K5" s="493"/>
    </row>
    <row r="6" spans="1:15" x14ac:dyDescent="0.2">
      <c r="A6" s="49"/>
      <c r="B6" s="49"/>
      <c r="C6" s="10"/>
      <c r="D6" s="473" t="s">
        <v>238</v>
      </c>
      <c r="E6" s="473"/>
      <c r="F6" s="473"/>
      <c r="G6" s="473"/>
      <c r="H6" s="473"/>
      <c r="I6" s="473"/>
      <c r="J6" s="473"/>
      <c r="K6" s="473"/>
    </row>
    <row r="7" spans="1:15" x14ac:dyDescent="0.2">
      <c r="A7" s="333"/>
      <c r="B7" s="334"/>
      <c r="C7" s="334"/>
      <c r="D7" s="49"/>
      <c r="E7" s="49"/>
      <c r="F7" s="49"/>
      <c r="G7" s="49"/>
      <c r="H7" s="49"/>
      <c r="I7" s="49"/>
      <c r="J7" s="49"/>
      <c r="K7" s="49"/>
      <c r="M7" s="108"/>
      <c r="N7" s="108"/>
      <c r="O7" s="31"/>
    </row>
    <row r="8" spans="1:15" x14ac:dyDescent="0.2">
      <c r="A8" s="333"/>
      <c r="B8" s="334"/>
      <c r="C8" s="334"/>
      <c r="D8" s="49"/>
      <c r="E8" s="49"/>
      <c r="F8" s="49"/>
      <c r="G8" s="49"/>
      <c r="H8" s="49"/>
      <c r="I8" s="49"/>
      <c r="J8" s="49"/>
      <c r="K8" s="49"/>
      <c r="M8" s="108"/>
      <c r="N8" s="108"/>
      <c r="O8" s="31"/>
    </row>
    <row r="9" spans="1:15" x14ac:dyDescent="0.2">
      <c r="A9" s="333"/>
      <c r="B9" s="334"/>
      <c r="C9" s="334"/>
      <c r="D9" s="49"/>
      <c r="E9" s="49"/>
      <c r="F9" s="49"/>
      <c r="G9" s="49"/>
      <c r="H9" s="49"/>
      <c r="I9" s="49"/>
      <c r="J9" s="49"/>
      <c r="K9" s="49"/>
      <c r="M9" s="108"/>
      <c r="N9" s="108"/>
      <c r="O9" s="31"/>
    </row>
    <row r="10" spans="1:15" x14ac:dyDescent="0.2">
      <c r="A10" s="333"/>
      <c r="B10" s="334"/>
      <c r="C10" s="334"/>
      <c r="D10" s="49"/>
      <c r="E10" s="49"/>
      <c r="F10" s="49"/>
      <c r="G10" s="49"/>
      <c r="H10" s="49"/>
      <c r="I10" s="49"/>
      <c r="J10" s="49"/>
      <c r="K10" s="49"/>
      <c r="M10" s="108"/>
      <c r="N10" s="108"/>
      <c r="O10" s="31"/>
    </row>
    <row r="11" spans="1:15" x14ac:dyDescent="0.2">
      <c r="A11" s="333"/>
      <c r="B11" s="334"/>
      <c r="C11" s="334"/>
      <c r="D11" s="49"/>
      <c r="E11" s="49"/>
      <c r="F11" s="49"/>
      <c r="G11" s="49"/>
      <c r="H11" s="49"/>
      <c r="I11" s="49"/>
      <c r="J11" s="49"/>
      <c r="K11" s="49"/>
      <c r="M11" s="108"/>
      <c r="N11" s="108"/>
      <c r="O11" s="31"/>
    </row>
    <row r="12" spans="1:15" x14ac:dyDescent="0.2">
      <c r="A12" s="333"/>
      <c r="B12" s="334"/>
      <c r="C12" s="334"/>
      <c r="D12" s="49"/>
      <c r="E12" s="49"/>
      <c r="F12" s="49"/>
      <c r="G12" s="49"/>
      <c r="H12" s="49"/>
      <c r="I12" s="49"/>
      <c r="J12" s="49"/>
      <c r="K12" s="49"/>
      <c r="M12" s="108"/>
      <c r="N12" s="108"/>
      <c r="O12" s="31"/>
    </row>
    <row r="13" spans="1:15" x14ac:dyDescent="0.2">
      <c r="A13" s="201"/>
      <c r="B13" s="514"/>
      <c r="C13" s="514"/>
      <c r="D13" s="472"/>
      <c r="E13" s="472"/>
      <c r="F13" s="9"/>
      <c r="G13" s="9"/>
      <c r="H13" s="9"/>
      <c r="I13" s="9"/>
      <c r="J13" s="9"/>
      <c r="K13" s="9"/>
      <c r="L13" s="9"/>
      <c r="M13" s="528"/>
      <c r="N13" s="528"/>
      <c r="O13" s="209"/>
    </row>
    <row r="14" spans="1:15" x14ac:dyDescent="0.2">
      <c r="A14" s="335" t="s">
        <v>65</v>
      </c>
      <c r="B14" s="260" t="s">
        <v>109</v>
      </c>
      <c r="C14" s="261" t="s">
        <v>60</v>
      </c>
      <c r="D14" s="261" t="s">
        <v>35</v>
      </c>
      <c r="E14" s="261" t="s">
        <v>36</v>
      </c>
      <c r="F14" s="261" t="s">
        <v>37</v>
      </c>
      <c r="G14" s="261" t="s">
        <v>38</v>
      </c>
      <c r="H14" s="261" t="s">
        <v>39</v>
      </c>
      <c r="I14" s="261" t="s">
        <v>40</v>
      </c>
      <c r="J14" s="261" t="s">
        <v>41</v>
      </c>
      <c r="K14" s="261" t="s">
        <v>42</v>
      </c>
      <c r="L14" s="261" t="s">
        <v>43</v>
      </c>
      <c r="M14" s="261" t="s">
        <v>44</v>
      </c>
      <c r="N14" s="336" t="s">
        <v>45</v>
      </c>
      <c r="O14" s="323"/>
    </row>
    <row r="15" spans="1:15" x14ac:dyDescent="0.2">
      <c r="A15" s="201" t="s">
        <v>60</v>
      </c>
      <c r="B15" s="337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9"/>
      <c r="O15" s="55"/>
    </row>
    <row r="16" spans="1:15" x14ac:dyDescent="0.2">
      <c r="A16" s="201" t="s">
        <v>35</v>
      </c>
      <c r="B16" s="340"/>
      <c r="C16" s="341"/>
      <c r="D16" s="341"/>
      <c r="E16" s="341"/>
      <c r="F16" s="341"/>
      <c r="G16" s="341"/>
      <c r="H16" s="341"/>
      <c r="I16" s="341"/>
      <c r="J16" s="341"/>
      <c r="K16" s="341"/>
      <c r="L16" s="341"/>
      <c r="M16" s="341"/>
      <c r="N16" s="342"/>
      <c r="O16" s="343"/>
    </row>
    <row r="17" spans="1:15" x14ac:dyDescent="0.2">
      <c r="A17" s="201" t="s">
        <v>36</v>
      </c>
      <c r="B17" s="340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2"/>
      <c r="O17" s="343"/>
    </row>
    <row r="18" spans="1:15" x14ac:dyDescent="0.2">
      <c r="A18" s="201" t="s">
        <v>37</v>
      </c>
      <c r="B18" s="340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2"/>
      <c r="O18" s="343"/>
    </row>
    <row r="19" spans="1:15" x14ac:dyDescent="0.2">
      <c r="A19" s="201" t="s">
        <v>61</v>
      </c>
      <c r="B19" s="340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N19" s="342"/>
      <c r="O19" s="343"/>
    </row>
    <row r="20" spans="1:15" x14ac:dyDescent="0.2">
      <c r="A20" s="201" t="s">
        <v>39</v>
      </c>
      <c r="B20" s="340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2"/>
      <c r="O20" s="343"/>
    </row>
    <row r="21" spans="1:15" x14ac:dyDescent="0.2">
      <c r="A21" s="201" t="s">
        <v>40</v>
      </c>
      <c r="B21" s="340"/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N21" s="342"/>
      <c r="O21" s="343"/>
    </row>
    <row r="22" spans="1:15" x14ac:dyDescent="0.2">
      <c r="A22" s="201" t="s">
        <v>41</v>
      </c>
      <c r="B22" s="340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2"/>
      <c r="O22" s="343"/>
    </row>
    <row r="23" spans="1:15" x14ac:dyDescent="0.2">
      <c r="A23" s="201" t="s">
        <v>42</v>
      </c>
      <c r="B23" s="340"/>
      <c r="C23" s="341"/>
      <c r="D23" s="341"/>
      <c r="E23" s="341"/>
      <c r="F23" s="341"/>
      <c r="G23" s="341"/>
      <c r="H23" s="341"/>
      <c r="I23" s="341"/>
      <c r="J23" s="341"/>
      <c r="K23" s="341"/>
      <c r="L23" s="341"/>
      <c r="M23" s="341"/>
      <c r="N23" s="342"/>
      <c r="O23" s="343"/>
    </row>
    <row r="24" spans="1:15" x14ac:dyDescent="0.2">
      <c r="A24" s="201" t="s">
        <v>43</v>
      </c>
      <c r="B24" s="340"/>
      <c r="C24" s="341"/>
      <c r="D24" s="341"/>
      <c r="E24" s="341"/>
      <c r="F24" s="341"/>
      <c r="G24" s="341"/>
      <c r="H24" s="341"/>
      <c r="I24" s="341"/>
      <c r="J24" s="341"/>
      <c r="K24" s="341"/>
      <c r="L24" s="341"/>
      <c r="M24" s="341"/>
      <c r="N24" s="342"/>
      <c r="O24" s="343"/>
    </row>
    <row r="25" spans="1:15" x14ac:dyDescent="0.2">
      <c r="A25" s="201" t="s">
        <v>44</v>
      </c>
      <c r="B25" s="340"/>
      <c r="C25" s="341"/>
      <c r="D25" s="341"/>
      <c r="E25" s="341"/>
      <c r="F25" s="341"/>
      <c r="G25" s="341"/>
      <c r="H25" s="341"/>
      <c r="I25" s="341"/>
      <c r="J25" s="341"/>
      <c r="K25" s="341"/>
      <c r="L25" s="341"/>
      <c r="M25" s="341"/>
      <c r="N25" s="342"/>
      <c r="O25" s="343"/>
    </row>
    <row r="26" spans="1:15" x14ac:dyDescent="0.2">
      <c r="A26" s="326" t="s">
        <v>45</v>
      </c>
      <c r="B26" s="344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6"/>
      <c r="O26" s="347"/>
    </row>
    <row r="27" spans="1:15" x14ac:dyDescent="0.2">
      <c r="A27" s="195" t="s">
        <v>73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331"/>
      <c r="O27" s="348"/>
    </row>
    <row r="28" spans="1:15" x14ac:dyDescent="0.2">
      <c r="A28" s="201"/>
      <c r="B28" s="31"/>
      <c r="N28" s="201"/>
      <c r="O28" s="31"/>
    </row>
    <row r="46" spans="1:4" ht="13.5" x14ac:dyDescent="0.25">
      <c r="A46" s="474"/>
      <c r="B46" s="474"/>
      <c r="C46" s="474"/>
      <c r="D46" s="474"/>
    </row>
    <row r="47" spans="1:4" ht="13.5" x14ac:dyDescent="0.25">
      <c r="A47" s="474"/>
      <c r="B47" s="474"/>
      <c r="C47" s="474"/>
      <c r="D47" s="474"/>
    </row>
  </sheetData>
  <mergeCells count="8">
    <mergeCell ref="M13:N13"/>
    <mergeCell ref="A46:D46"/>
    <mergeCell ref="A47:D47"/>
    <mergeCell ref="D4:K4"/>
    <mergeCell ref="D5:K5"/>
    <mergeCell ref="D6:K6"/>
    <mergeCell ref="B13:C13"/>
    <mergeCell ref="D13:E13"/>
  </mergeCells>
  <phoneticPr fontId="0" type="noConversion"/>
  <pageMargins left="0.17986111111111111" right="0.1701388888888889" top="1.0527777777777778" bottom="1.0527777777777778" header="0.51180555555555551" footer="0.51180555555555551"/>
  <pageSetup scale="79" firstPageNumber="0" orientation="landscape" horizontalDpi="300" verticalDpi="300" r:id="rId1"/>
  <headerFooter alignWithMargins="0"/>
  <colBreaks count="1" manualBreakCount="1">
    <brk id="15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K53"/>
  <sheetViews>
    <sheetView zoomScaleNormal="100" workbookViewId="0">
      <selection activeCell="F18" sqref="F18:F20"/>
    </sheetView>
  </sheetViews>
  <sheetFormatPr baseColWidth="10" defaultColWidth="11.42578125" defaultRowHeight="12.75" x14ac:dyDescent="0.2"/>
  <cols>
    <col min="1" max="1" width="2.28515625" style="8" customWidth="1"/>
    <col min="2" max="2" width="18" style="8" customWidth="1"/>
    <col min="3" max="3" width="11.42578125" style="8" customWidth="1"/>
    <col min="4" max="4" width="15" style="8" customWidth="1"/>
    <col min="5" max="5" width="10.7109375" style="8" customWidth="1"/>
    <col min="6" max="6" width="17.28515625" style="8" customWidth="1"/>
    <col min="7" max="7" width="18.85546875" style="8" customWidth="1"/>
    <col min="8" max="245" width="11.42578125" style="8" customWidth="1"/>
  </cols>
  <sheetData>
    <row r="3" spans="1:8" x14ac:dyDescent="0.2">
      <c r="B3" s="493" t="s">
        <v>229</v>
      </c>
      <c r="C3" s="494"/>
      <c r="D3" s="494"/>
      <c r="E3" s="494"/>
      <c r="F3" s="494"/>
      <c r="G3" s="494"/>
      <c r="H3" s="448"/>
    </row>
    <row r="4" spans="1:8" x14ac:dyDescent="0.2">
      <c r="B4" s="493" t="s">
        <v>110</v>
      </c>
      <c r="C4" s="493"/>
      <c r="D4" s="493"/>
      <c r="E4" s="493"/>
      <c r="F4" s="493"/>
      <c r="G4" s="493"/>
    </row>
    <row r="5" spans="1:8" x14ac:dyDescent="0.2">
      <c r="A5" s="49"/>
      <c r="B5" s="484" t="s">
        <v>238</v>
      </c>
      <c r="C5" s="484"/>
      <c r="D5" s="484"/>
      <c r="E5" s="484"/>
      <c r="F5" s="484"/>
      <c r="G5" s="484"/>
    </row>
    <row r="6" spans="1:8" x14ac:dyDescent="0.2">
      <c r="A6" s="49"/>
      <c r="B6" s="318"/>
      <c r="C6" s="51"/>
      <c r="D6" s="51"/>
      <c r="E6" s="51"/>
      <c r="F6" s="51"/>
      <c r="G6" s="51"/>
    </row>
    <row r="7" spans="1:8" x14ac:dyDescent="0.2">
      <c r="A7" s="49"/>
      <c r="B7" s="318"/>
      <c r="C7" s="51"/>
      <c r="D7" s="51"/>
      <c r="E7" s="51"/>
      <c r="F7" s="51"/>
      <c r="G7" s="51"/>
    </row>
    <row r="8" spans="1:8" x14ac:dyDescent="0.2">
      <c r="A8" s="49"/>
      <c r="B8" s="318"/>
      <c r="C8" s="51"/>
      <c r="D8" s="51"/>
      <c r="E8" s="51"/>
      <c r="F8" s="51"/>
      <c r="G8" s="51"/>
    </row>
    <row r="9" spans="1:8" x14ac:dyDescent="0.2">
      <c r="A9" s="49"/>
      <c r="B9" s="318"/>
      <c r="C9" s="51"/>
      <c r="D9" s="51"/>
      <c r="E9" s="51"/>
      <c r="F9" s="51"/>
      <c r="G9" s="51"/>
    </row>
    <row r="10" spans="1:8" x14ac:dyDescent="0.2">
      <c r="A10" s="49"/>
      <c r="B10" s="318"/>
      <c r="C10" s="51"/>
      <c r="D10" s="51"/>
      <c r="E10" s="51"/>
      <c r="F10" s="51"/>
      <c r="G10" s="51"/>
    </row>
    <row r="11" spans="1:8" x14ac:dyDescent="0.2">
      <c r="A11" s="49"/>
      <c r="B11" s="318"/>
      <c r="C11" s="51"/>
      <c r="D11" s="51"/>
      <c r="E11" s="51"/>
      <c r="F11" s="51"/>
      <c r="G11" s="51"/>
    </row>
    <row r="12" spans="1:8" x14ac:dyDescent="0.2">
      <c r="A12" s="49"/>
      <c r="B12" s="318"/>
      <c r="C12" s="51"/>
      <c r="D12" s="51"/>
      <c r="E12" s="51"/>
      <c r="F12" s="51"/>
      <c r="G12" s="51"/>
    </row>
    <row r="13" spans="1:8" x14ac:dyDescent="0.2">
      <c r="A13" s="49"/>
      <c r="B13" s="318"/>
      <c r="C13" s="51"/>
      <c r="D13" s="51"/>
      <c r="E13" s="51"/>
      <c r="F13" s="51"/>
      <c r="G13" s="51"/>
    </row>
    <row r="15" spans="1:8" x14ac:dyDescent="0.2">
      <c r="B15" s="201"/>
      <c r="C15" s="514"/>
      <c r="D15" s="514"/>
      <c r="E15" s="472"/>
      <c r="F15" s="472"/>
      <c r="G15" s="349"/>
    </row>
    <row r="16" spans="1:8" x14ac:dyDescent="0.2">
      <c r="B16" s="350" t="s">
        <v>111</v>
      </c>
      <c r="C16" s="351" t="s">
        <v>112</v>
      </c>
      <c r="D16" s="10" t="s">
        <v>113</v>
      </c>
      <c r="E16" s="10" t="s">
        <v>114</v>
      </c>
      <c r="F16" s="10" t="s">
        <v>115</v>
      </c>
      <c r="G16" s="352" t="s">
        <v>116</v>
      </c>
    </row>
    <row r="17" spans="2:7" x14ac:dyDescent="0.2">
      <c r="B17" s="263"/>
      <c r="C17" s="353"/>
      <c r="D17" s="265"/>
      <c r="E17" s="265"/>
      <c r="F17" s="265"/>
      <c r="G17" s="354"/>
    </row>
    <row r="18" spans="2:7" x14ac:dyDescent="0.2">
      <c r="B18" s="219" t="s">
        <v>117</v>
      </c>
      <c r="C18" s="457">
        <v>240000</v>
      </c>
      <c r="D18" s="283"/>
      <c r="E18" s="355"/>
      <c r="F18" s="356"/>
      <c r="G18" s="357"/>
    </row>
    <row r="19" spans="2:7" x14ac:dyDescent="0.2">
      <c r="B19" s="219" t="s">
        <v>118</v>
      </c>
      <c r="C19" s="457">
        <v>340000</v>
      </c>
      <c r="D19" s="283"/>
      <c r="E19" s="355"/>
      <c r="F19" s="356"/>
      <c r="G19" s="357"/>
    </row>
    <row r="20" spans="2:7" x14ac:dyDescent="0.2">
      <c r="B20" s="219" t="s">
        <v>119</v>
      </c>
      <c r="C20" s="457">
        <v>180000</v>
      </c>
      <c r="D20" s="283"/>
      <c r="E20" s="355"/>
      <c r="F20" s="356"/>
      <c r="G20" s="357"/>
    </row>
    <row r="21" spans="2:7" x14ac:dyDescent="0.2">
      <c r="B21" s="219" t="s">
        <v>120</v>
      </c>
      <c r="C21" s="457">
        <v>30000</v>
      </c>
      <c r="D21" s="283"/>
      <c r="E21" s="355"/>
      <c r="F21" s="356"/>
      <c r="G21" s="358"/>
    </row>
    <row r="22" spans="2:7" x14ac:dyDescent="0.2">
      <c r="B22" s="226"/>
      <c r="C22" s="359"/>
      <c r="D22" s="328"/>
      <c r="E22" s="328"/>
      <c r="F22" s="328"/>
      <c r="G22" s="360"/>
    </row>
    <row r="23" spans="2:7" x14ac:dyDescent="0.2">
      <c r="B23" s="195"/>
      <c r="C23" s="361"/>
      <c r="D23" s="15"/>
      <c r="E23" s="15"/>
      <c r="F23" s="15"/>
      <c r="G23" s="362"/>
    </row>
    <row r="24" spans="2:7" x14ac:dyDescent="0.2">
      <c r="B24" s="201"/>
      <c r="C24" s="31"/>
      <c r="G24" s="363"/>
    </row>
    <row r="52" spans="2:5" ht="13.5" x14ac:dyDescent="0.25">
      <c r="B52" s="474"/>
      <c r="C52" s="474"/>
      <c r="D52" s="474"/>
      <c r="E52" s="474"/>
    </row>
    <row r="53" spans="2:5" ht="13.5" x14ac:dyDescent="0.25">
      <c r="B53" s="474"/>
      <c r="C53" s="474"/>
      <c r="D53" s="474"/>
      <c r="E53" s="474"/>
    </row>
  </sheetData>
  <mergeCells count="7">
    <mergeCell ref="B53:E53"/>
    <mergeCell ref="B3:G3"/>
    <mergeCell ref="B4:G4"/>
    <mergeCell ref="B5:G5"/>
    <mergeCell ref="C15:D15"/>
    <mergeCell ref="E15:F15"/>
    <mergeCell ref="B52:E52"/>
  </mergeCells>
  <phoneticPr fontId="0" type="noConversion"/>
  <pageMargins left="0.78749999999999998" right="0.78749999999999998" top="1.0527777777777778" bottom="1.0527777777777778" header="0.51180555555555551" footer="0.51180555555555551"/>
  <pageSetup scale="96" firstPageNumber="0" orientation="portrait" horizontalDpi="300" verticalDpi="300" r:id="rId1"/>
  <headerFooter alignWithMargins="0"/>
  <colBreaks count="1" manualBreakCount="1">
    <brk id="7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1" zoomScaleNormal="100" workbookViewId="0">
      <selection activeCell="F24" sqref="F24:F25"/>
    </sheetView>
  </sheetViews>
  <sheetFormatPr baseColWidth="10" defaultColWidth="11.5703125" defaultRowHeight="12.75" x14ac:dyDescent="0.2"/>
  <cols>
    <col min="1" max="1" width="2.7109375" style="8" customWidth="1"/>
    <col min="2" max="2" width="11.5703125" style="8"/>
    <col min="3" max="3" width="15" style="8" customWidth="1"/>
    <col min="4" max="5" width="14.140625" style="8" customWidth="1"/>
    <col min="6" max="6" width="15.42578125" style="8" customWidth="1"/>
    <col min="7" max="7" width="12.5703125" style="8" customWidth="1"/>
    <col min="8" max="8" width="15" style="8" customWidth="1"/>
    <col min="9" max="9" width="12.5703125" style="8" customWidth="1"/>
    <col min="10" max="10" width="14.140625" style="8" customWidth="1"/>
    <col min="11" max="16384" width="11.5703125" style="8"/>
  </cols>
  <sheetData>
    <row r="1" spans="1:13" x14ac:dyDescent="0.2">
      <c r="C1" s="493" t="s">
        <v>229</v>
      </c>
      <c r="D1" s="494"/>
      <c r="E1" s="494"/>
      <c r="F1" s="494"/>
      <c r="G1" s="494"/>
      <c r="H1" s="494"/>
      <c r="I1" s="448"/>
    </row>
    <row r="2" spans="1:13" x14ac:dyDescent="0.2">
      <c r="C2" s="493" t="s">
        <v>121</v>
      </c>
      <c r="D2" s="493"/>
      <c r="E2" s="493"/>
      <c r="F2" s="493"/>
      <c r="G2" s="493"/>
      <c r="H2" s="493"/>
    </row>
    <row r="3" spans="1:13" x14ac:dyDescent="0.2">
      <c r="A3" s="49"/>
      <c r="B3" s="49"/>
      <c r="C3" s="484" t="s">
        <v>238</v>
      </c>
      <c r="D3" s="484"/>
      <c r="E3" s="484"/>
      <c r="F3" s="484"/>
      <c r="G3" s="484"/>
      <c r="H3" s="484"/>
    </row>
    <row r="5" spans="1:13" ht="30.75" customHeight="1" x14ac:dyDescent="0.2">
      <c r="B5" s="531" t="s">
        <v>122</v>
      </c>
      <c r="C5" s="531"/>
      <c r="D5" s="531"/>
      <c r="E5" s="531"/>
      <c r="G5" s="531" t="s">
        <v>123</v>
      </c>
      <c r="H5" s="531"/>
      <c r="I5" s="531"/>
      <c r="J5" s="531"/>
    </row>
    <row r="6" spans="1:13" ht="12.2" customHeight="1" x14ac:dyDescent="0.2">
      <c r="B6" s="530" t="s">
        <v>65</v>
      </c>
      <c r="C6" s="529" t="s">
        <v>124</v>
      </c>
      <c r="D6" s="529" t="s">
        <v>125</v>
      </c>
      <c r="E6" s="529" t="s">
        <v>126</v>
      </c>
      <c r="F6" s="31"/>
      <c r="G6" s="530" t="s">
        <v>65</v>
      </c>
      <c r="H6" s="529" t="s">
        <v>127</v>
      </c>
      <c r="I6" s="529" t="s">
        <v>125</v>
      </c>
      <c r="J6" s="529" t="s">
        <v>126</v>
      </c>
    </row>
    <row r="7" spans="1:13" x14ac:dyDescent="0.2">
      <c r="A7" s="108"/>
      <c r="B7" s="530"/>
      <c r="C7" s="529"/>
      <c r="D7" s="529"/>
      <c r="E7" s="529"/>
      <c r="F7" s="31"/>
      <c r="G7" s="530"/>
      <c r="H7" s="529"/>
      <c r="I7" s="529"/>
      <c r="J7" s="529"/>
    </row>
    <row r="8" spans="1:13" x14ac:dyDescent="0.2">
      <c r="A8" s="108"/>
      <c r="B8" s="364" t="s">
        <v>60</v>
      </c>
      <c r="C8" s="365"/>
      <c r="D8" s="366"/>
      <c r="E8" s="367"/>
      <c r="F8" s="31"/>
      <c r="G8" s="368" t="s">
        <v>60</v>
      </c>
      <c r="H8" s="365"/>
      <c r="I8" s="366"/>
      <c r="J8" s="367"/>
    </row>
    <row r="9" spans="1:13" x14ac:dyDescent="0.2">
      <c r="A9" s="108"/>
      <c r="B9" s="369" t="s">
        <v>35</v>
      </c>
      <c r="C9" s="370"/>
      <c r="D9" s="371"/>
      <c r="E9" s="372"/>
      <c r="F9" s="31"/>
      <c r="G9" s="369" t="s">
        <v>35</v>
      </c>
      <c r="H9" s="373"/>
      <c r="I9" s="374"/>
      <c r="J9" s="372"/>
    </row>
    <row r="10" spans="1:13" x14ac:dyDescent="0.2">
      <c r="A10" s="108"/>
      <c r="B10" s="369" t="s">
        <v>36</v>
      </c>
      <c r="C10" s="370"/>
      <c r="D10" s="371"/>
      <c r="E10" s="372"/>
      <c r="F10" s="31"/>
      <c r="G10" s="369" t="s">
        <v>36</v>
      </c>
      <c r="H10" s="373"/>
      <c r="I10" s="374"/>
      <c r="J10" s="372"/>
    </row>
    <row r="11" spans="1:13" x14ac:dyDescent="0.2">
      <c r="A11" s="108"/>
      <c r="B11" s="369" t="s">
        <v>37</v>
      </c>
      <c r="C11" s="370"/>
      <c r="D11" s="371"/>
      <c r="E11" s="372"/>
      <c r="F11" s="31"/>
      <c r="G11" s="369" t="s">
        <v>37</v>
      </c>
      <c r="H11" s="373"/>
      <c r="I11" s="374"/>
      <c r="J11" s="372"/>
    </row>
    <row r="12" spans="1:13" x14ac:dyDescent="0.2">
      <c r="A12" s="108"/>
      <c r="B12" s="369" t="s">
        <v>61</v>
      </c>
      <c r="C12" s="370"/>
      <c r="D12" s="371"/>
      <c r="E12" s="372"/>
      <c r="F12" s="31"/>
      <c r="G12" s="369" t="s">
        <v>61</v>
      </c>
      <c r="H12" s="373"/>
      <c r="I12" s="374"/>
      <c r="J12" s="372"/>
    </row>
    <row r="13" spans="1:13" x14ac:dyDescent="0.2">
      <c r="A13" s="108"/>
      <c r="B13" s="369" t="s">
        <v>39</v>
      </c>
      <c r="C13" s="370"/>
      <c r="D13" s="371"/>
      <c r="E13" s="372"/>
      <c r="F13" s="31"/>
      <c r="G13" s="369" t="s">
        <v>39</v>
      </c>
      <c r="H13" s="373"/>
      <c r="I13" s="374"/>
      <c r="J13" s="372"/>
    </row>
    <row r="14" spans="1:13" x14ac:dyDescent="0.2">
      <c r="A14" s="108"/>
      <c r="B14" s="369" t="s">
        <v>40</v>
      </c>
      <c r="C14" s="370"/>
      <c r="D14" s="371"/>
      <c r="E14" s="372"/>
      <c r="F14" s="31"/>
      <c r="G14" s="369" t="s">
        <v>40</v>
      </c>
      <c r="H14" s="373"/>
      <c r="I14" s="374"/>
      <c r="J14" s="372"/>
      <c r="M14" s="257"/>
    </row>
    <row r="15" spans="1:13" x14ac:dyDescent="0.2">
      <c r="A15" s="108"/>
      <c r="B15" s="369" t="s">
        <v>41</v>
      </c>
      <c r="C15" s="370"/>
      <c r="D15" s="371"/>
      <c r="E15" s="372"/>
      <c r="F15" s="31"/>
      <c r="G15" s="369" t="s">
        <v>41</v>
      </c>
      <c r="H15" s="373"/>
      <c r="I15" s="374"/>
      <c r="J15" s="372"/>
      <c r="M15" s="257"/>
    </row>
    <row r="16" spans="1:13" x14ac:dyDescent="0.2">
      <c r="A16" s="108"/>
      <c r="B16" s="369" t="s">
        <v>42</v>
      </c>
      <c r="C16" s="370"/>
      <c r="D16" s="371"/>
      <c r="E16" s="372"/>
      <c r="F16" s="31"/>
      <c r="G16" s="369" t="s">
        <v>42</v>
      </c>
      <c r="H16" s="373"/>
      <c r="I16" s="374"/>
      <c r="J16" s="372"/>
      <c r="M16" s="375"/>
    </row>
    <row r="17" spans="1:10" x14ac:dyDescent="0.2">
      <c r="A17" s="108"/>
      <c r="B17" s="369" t="s">
        <v>43</v>
      </c>
      <c r="C17" s="370"/>
      <c r="D17" s="371"/>
      <c r="E17" s="372"/>
      <c r="F17" s="31"/>
      <c r="G17" s="369" t="s">
        <v>43</v>
      </c>
      <c r="H17" s="373"/>
      <c r="I17" s="374"/>
      <c r="J17" s="372"/>
    </row>
    <row r="18" spans="1:10" x14ac:dyDescent="0.2">
      <c r="A18" s="108"/>
      <c r="B18" s="369" t="s">
        <v>44</v>
      </c>
      <c r="C18" s="370"/>
      <c r="D18" s="371"/>
      <c r="E18" s="372"/>
      <c r="F18" s="31"/>
      <c r="G18" s="369" t="s">
        <v>44</v>
      </c>
      <c r="H18" s="373"/>
      <c r="I18" s="374"/>
      <c r="J18" s="372"/>
    </row>
    <row r="19" spans="1:10" x14ac:dyDescent="0.2">
      <c r="A19" s="108"/>
      <c r="B19" s="376" t="s">
        <v>45</v>
      </c>
      <c r="C19" s="377"/>
      <c r="D19" s="378"/>
      <c r="E19" s="379"/>
      <c r="F19" s="31"/>
      <c r="G19" s="376" t="s">
        <v>45</v>
      </c>
      <c r="H19" s="380"/>
      <c r="I19" s="381"/>
      <c r="J19" s="379"/>
    </row>
    <row r="20" spans="1:10" x14ac:dyDescent="0.2">
      <c r="A20" s="108"/>
      <c r="B20" s="369" t="s">
        <v>73</v>
      </c>
      <c r="C20" s="365"/>
      <c r="D20" s="366"/>
      <c r="E20" s="367"/>
      <c r="F20" s="31"/>
      <c r="G20" s="369" t="s">
        <v>73</v>
      </c>
      <c r="H20" s="365"/>
      <c r="I20" s="366"/>
      <c r="J20" s="367"/>
    </row>
    <row r="22" spans="1:10" ht="12.6" customHeight="1" x14ac:dyDescent="0.2">
      <c r="E22" s="531" t="s">
        <v>128</v>
      </c>
      <c r="F22" s="531"/>
      <c r="G22" s="531"/>
      <c r="H22" s="531"/>
    </row>
    <row r="23" spans="1:10" ht="12.6" customHeight="1" x14ac:dyDescent="0.2">
      <c r="E23" s="382"/>
      <c r="F23" s="382"/>
      <c r="G23" s="382"/>
      <c r="H23" s="382"/>
    </row>
    <row r="24" spans="1:10" ht="12.2" customHeight="1" x14ac:dyDescent="0.2">
      <c r="E24" s="530" t="s">
        <v>65</v>
      </c>
      <c r="F24" s="529" t="s">
        <v>129</v>
      </c>
      <c r="G24" s="529" t="s">
        <v>125</v>
      </c>
      <c r="H24" s="529" t="s">
        <v>126</v>
      </c>
    </row>
    <row r="25" spans="1:10" x14ac:dyDescent="0.2">
      <c r="E25" s="530"/>
      <c r="F25" s="529"/>
      <c r="G25" s="529"/>
      <c r="H25" s="529"/>
    </row>
    <row r="26" spans="1:10" x14ac:dyDescent="0.2">
      <c r="E26" s="364" t="s">
        <v>60</v>
      </c>
      <c r="F26" s="365"/>
      <c r="G26" s="366"/>
      <c r="H26" s="367"/>
    </row>
    <row r="27" spans="1:10" x14ac:dyDescent="0.2">
      <c r="E27" s="369" t="s">
        <v>35</v>
      </c>
      <c r="F27" s="373"/>
      <c r="G27" s="371"/>
      <c r="H27" s="383"/>
    </row>
    <row r="28" spans="1:10" x14ac:dyDescent="0.2">
      <c r="E28" s="369" t="s">
        <v>36</v>
      </c>
      <c r="F28" s="373"/>
      <c r="G28" s="371"/>
      <c r="H28" s="383"/>
    </row>
    <row r="29" spans="1:10" x14ac:dyDescent="0.2">
      <c r="E29" s="369" t="s">
        <v>37</v>
      </c>
      <c r="F29" s="373"/>
      <c r="G29" s="371"/>
      <c r="H29" s="383"/>
    </row>
    <row r="30" spans="1:10" x14ac:dyDescent="0.2">
      <c r="E30" s="369" t="s">
        <v>61</v>
      </c>
      <c r="F30" s="373"/>
      <c r="G30" s="371"/>
      <c r="H30" s="383"/>
    </row>
    <row r="31" spans="1:10" x14ac:dyDescent="0.2">
      <c r="E31" s="369" t="s">
        <v>39</v>
      </c>
      <c r="F31" s="373"/>
      <c r="G31" s="371"/>
      <c r="H31" s="383"/>
    </row>
    <row r="32" spans="1:10" x14ac:dyDescent="0.2">
      <c r="E32" s="369" t="s">
        <v>40</v>
      </c>
      <c r="F32" s="373"/>
      <c r="G32" s="371"/>
      <c r="H32" s="383"/>
    </row>
    <row r="33" spans="1:10" x14ac:dyDescent="0.2">
      <c r="E33" s="369" t="s">
        <v>41</v>
      </c>
      <c r="F33" s="373"/>
      <c r="G33" s="371"/>
      <c r="H33" s="383"/>
    </row>
    <row r="34" spans="1:10" x14ac:dyDescent="0.2">
      <c r="E34" s="369" t="s">
        <v>42</v>
      </c>
      <c r="F34" s="373"/>
      <c r="G34" s="371"/>
      <c r="H34" s="383"/>
    </row>
    <row r="35" spans="1:10" x14ac:dyDescent="0.2">
      <c r="E35" s="369" t="s">
        <v>43</v>
      </c>
      <c r="F35" s="373"/>
      <c r="G35" s="371"/>
      <c r="H35" s="383"/>
    </row>
    <row r="36" spans="1:10" ht="13.5" x14ac:dyDescent="0.25">
      <c r="A36" s="474"/>
      <c r="B36" s="474"/>
      <c r="C36" s="474"/>
      <c r="D36" s="474"/>
      <c r="E36" s="369" t="s">
        <v>44</v>
      </c>
      <c r="F36" s="373"/>
      <c r="G36" s="371"/>
      <c r="H36" s="383"/>
    </row>
    <row r="37" spans="1:10" ht="13.5" x14ac:dyDescent="0.25">
      <c r="A37" s="474"/>
      <c r="B37" s="474"/>
      <c r="C37" s="474"/>
      <c r="D37" s="474"/>
      <c r="E37" s="376" t="s">
        <v>45</v>
      </c>
      <c r="F37" s="380"/>
      <c r="G37" s="378"/>
      <c r="H37" s="384"/>
    </row>
    <row r="38" spans="1:10" x14ac:dyDescent="0.2">
      <c r="E38" s="385" t="s">
        <v>73</v>
      </c>
      <c r="F38" s="365"/>
      <c r="G38" s="366"/>
      <c r="H38" s="367"/>
      <c r="J38" s="4"/>
    </row>
  </sheetData>
  <mergeCells count="20">
    <mergeCell ref="J6:J7"/>
    <mergeCell ref="C1:H1"/>
    <mergeCell ref="C2:H2"/>
    <mergeCell ref="C3:H3"/>
    <mergeCell ref="B5:E5"/>
    <mergeCell ref="G5:J5"/>
    <mergeCell ref="A36:D36"/>
    <mergeCell ref="A37:D37"/>
    <mergeCell ref="H6:H7"/>
    <mergeCell ref="I6:I7"/>
    <mergeCell ref="B6:B7"/>
    <mergeCell ref="C6:C7"/>
    <mergeCell ref="D6:D7"/>
    <mergeCell ref="E22:H22"/>
    <mergeCell ref="E24:E25"/>
    <mergeCell ref="F24:F25"/>
    <mergeCell ref="G24:G25"/>
    <mergeCell ref="H24:H25"/>
    <mergeCell ref="E6:E7"/>
    <mergeCell ref="G6:G7"/>
  </mergeCells>
  <phoneticPr fontId="0" type="noConversion"/>
  <pageMargins left="0.78749999999999998" right="0.78749999999999998" top="1.0527777777777778" bottom="1.0527777777777778" header="0.51180555555555551" footer="0.51180555555555551"/>
  <pageSetup scale="88" firstPageNumber="0" orientation="landscape" horizontalDpi="300" verticalDpi="300" r:id="rId1"/>
  <headerFooter alignWithMargins="0"/>
  <colBreaks count="1" manualBreakCount="1">
    <brk id="1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zoomScaleNormal="100" workbookViewId="0">
      <selection activeCell="C11" sqref="C11"/>
    </sheetView>
  </sheetViews>
  <sheetFormatPr baseColWidth="10" defaultColWidth="11.5703125" defaultRowHeight="12.75" x14ac:dyDescent="0.2"/>
  <cols>
    <col min="2" max="2" width="10.85546875" customWidth="1"/>
    <col min="3" max="3" width="13.5703125" customWidth="1"/>
    <col min="4" max="4" width="20.140625" customWidth="1"/>
    <col min="5" max="5" width="16.42578125" customWidth="1"/>
    <col min="6" max="6" width="14.28515625" customWidth="1"/>
    <col min="7" max="7" width="15.28515625" customWidth="1"/>
    <col min="8" max="8" width="15.42578125" customWidth="1"/>
  </cols>
  <sheetData>
    <row r="2" spans="1:8" s="8" customFormat="1" x14ac:dyDescent="0.2">
      <c r="B2" s="493" t="s">
        <v>229</v>
      </c>
      <c r="C2" s="494"/>
      <c r="D2" s="494"/>
      <c r="E2" s="494"/>
      <c r="F2" s="494"/>
      <c r="G2" s="494"/>
      <c r="H2" s="448"/>
    </row>
    <row r="3" spans="1:8" s="8" customFormat="1" x14ac:dyDescent="0.2">
      <c r="B3" s="493" t="s">
        <v>130</v>
      </c>
      <c r="C3" s="493"/>
      <c r="D3" s="493"/>
      <c r="E3" s="493"/>
      <c r="F3" s="493"/>
      <c r="G3" s="493"/>
    </row>
    <row r="4" spans="1:8" s="8" customFormat="1" x14ac:dyDescent="0.2">
      <c r="A4" s="49"/>
      <c r="B4" s="484" t="s">
        <v>238</v>
      </c>
      <c r="C4" s="484"/>
      <c r="D4" s="484"/>
      <c r="E4" s="484"/>
      <c r="F4" s="484"/>
      <c r="G4" s="484"/>
    </row>
    <row r="5" spans="1:8" s="1" customFormat="1" x14ac:dyDescent="0.2">
      <c r="B5" s="3"/>
      <c r="C5" s="3"/>
      <c r="D5" s="3"/>
      <c r="E5" s="3"/>
      <c r="F5" s="3"/>
      <c r="G5" s="3"/>
    </row>
    <row r="6" spans="1:8" s="1" customFormat="1" x14ac:dyDescent="0.2">
      <c r="B6" s="3"/>
      <c r="C6" s="3"/>
      <c r="D6" s="3"/>
      <c r="E6" s="3"/>
      <c r="F6" s="3"/>
      <c r="G6" s="3"/>
    </row>
    <row r="9" spans="1:8" ht="12.2" customHeight="1" x14ac:dyDescent="0.2">
      <c r="B9" s="532" t="s">
        <v>12</v>
      </c>
      <c r="C9" s="533" t="s">
        <v>131</v>
      </c>
      <c r="D9" s="534" t="s">
        <v>132</v>
      </c>
      <c r="E9" s="534" t="s">
        <v>133</v>
      </c>
      <c r="F9" s="532" t="s">
        <v>134</v>
      </c>
      <c r="G9" s="533" t="s">
        <v>13</v>
      </c>
    </row>
    <row r="10" spans="1:8" x14ac:dyDescent="0.2">
      <c r="B10" s="532"/>
      <c r="C10" s="533"/>
      <c r="D10" s="534"/>
      <c r="E10" s="534"/>
      <c r="F10" s="532"/>
      <c r="G10" s="533"/>
    </row>
    <row r="11" spans="1:8" x14ac:dyDescent="0.2">
      <c r="B11" s="276" t="s">
        <v>60</v>
      </c>
      <c r="C11" s="386"/>
      <c r="D11" s="387"/>
      <c r="E11" s="387"/>
      <c r="F11" s="388"/>
      <c r="G11" s="389"/>
    </row>
    <row r="12" spans="1:8" x14ac:dyDescent="0.2">
      <c r="B12" s="219" t="s">
        <v>35</v>
      </c>
      <c r="C12" s="390"/>
      <c r="D12" s="391"/>
      <c r="E12" s="391"/>
      <c r="F12" s="392"/>
      <c r="G12" s="393"/>
    </row>
    <row r="13" spans="1:8" x14ac:dyDescent="0.2">
      <c r="B13" s="219" t="s">
        <v>36</v>
      </c>
      <c r="C13" s="390"/>
      <c r="D13" s="391"/>
      <c r="E13" s="391"/>
      <c r="F13" s="392"/>
      <c r="G13" s="393"/>
    </row>
    <row r="14" spans="1:8" x14ac:dyDescent="0.2">
      <c r="B14" s="219" t="s">
        <v>37</v>
      </c>
      <c r="C14" s="390"/>
      <c r="D14" s="391"/>
      <c r="E14" s="391"/>
      <c r="F14" s="392"/>
      <c r="G14" s="393"/>
    </row>
    <row r="15" spans="1:8" x14ac:dyDescent="0.2">
      <c r="B15" s="219" t="s">
        <v>61</v>
      </c>
      <c r="C15" s="390"/>
      <c r="D15" s="391"/>
      <c r="E15" s="391"/>
      <c r="F15" s="392"/>
      <c r="G15" s="393"/>
    </row>
    <row r="16" spans="1:8" x14ac:dyDescent="0.2">
      <c r="B16" s="219" t="s">
        <v>39</v>
      </c>
      <c r="C16" s="390"/>
      <c r="D16" s="391"/>
      <c r="E16" s="391"/>
      <c r="F16" s="392"/>
      <c r="G16" s="393"/>
    </row>
    <row r="17" spans="2:8" x14ac:dyDescent="0.2">
      <c r="B17" s="219" t="s">
        <v>40</v>
      </c>
      <c r="C17" s="390"/>
      <c r="D17" s="391"/>
      <c r="E17" s="391"/>
      <c r="F17" s="392"/>
      <c r="G17" s="393"/>
    </row>
    <row r="18" spans="2:8" x14ac:dyDescent="0.2">
      <c r="B18" s="219" t="s">
        <v>41</v>
      </c>
      <c r="C18" s="390"/>
      <c r="D18" s="391"/>
      <c r="E18" s="391"/>
      <c r="F18" s="392"/>
      <c r="G18" s="393"/>
    </row>
    <row r="19" spans="2:8" x14ac:dyDescent="0.2">
      <c r="B19" s="219" t="s">
        <v>42</v>
      </c>
      <c r="C19" s="390"/>
      <c r="D19" s="391"/>
      <c r="E19" s="391"/>
      <c r="F19" s="392"/>
      <c r="G19" s="393"/>
    </row>
    <row r="20" spans="2:8" x14ac:dyDescent="0.2">
      <c r="B20" s="219" t="s">
        <v>43</v>
      </c>
      <c r="C20" s="390"/>
      <c r="D20" s="391"/>
      <c r="E20" s="391"/>
      <c r="F20" s="392"/>
      <c r="G20" s="393"/>
    </row>
    <row r="21" spans="2:8" x14ac:dyDescent="0.2">
      <c r="B21" s="219" t="s">
        <v>44</v>
      </c>
      <c r="C21" s="390"/>
      <c r="D21" s="391"/>
      <c r="E21" s="391"/>
      <c r="F21" s="392"/>
      <c r="G21" s="393"/>
    </row>
    <row r="22" spans="2:8" x14ac:dyDescent="0.2">
      <c r="B22" s="226" t="s">
        <v>45</v>
      </c>
      <c r="C22" s="394"/>
      <c r="D22" s="395"/>
      <c r="E22" s="395"/>
      <c r="F22" s="396"/>
      <c r="G22" s="397"/>
    </row>
    <row r="23" spans="2:8" x14ac:dyDescent="0.2">
      <c r="B23" s="2"/>
      <c r="C23" s="398"/>
      <c r="D23" s="399"/>
      <c r="E23" s="399"/>
      <c r="F23" s="400"/>
      <c r="G23" s="401"/>
      <c r="H23" s="402">
        <f>SUM(C23:F23)</f>
        <v>0</v>
      </c>
    </row>
    <row r="42" spans="1:4" ht="13.5" x14ac:dyDescent="0.25">
      <c r="A42" s="474"/>
      <c r="B42" s="474"/>
      <c r="C42" s="474"/>
      <c r="D42" s="474"/>
    </row>
    <row r="43" spans="1:4" ht="13.5" x14ac:dyDescent="0.25">
      <c r="A43" s="474"/>
      <c r="B43" s="474"/>
      <c r="C43" s="474"/>
      <c r="D43" s="474"/>
    </row>
  </sheetData>
  <mergeCells count="11">
    <mergeCell ref="A42:D42"/>
    <mergeCell ref="A43:D43"/>
    <mergeCell ref="B2:G2"/>
    <mergeCell ref="B3:G3"/>
    <mergeCell ref="B4:G4"/>
    <mergeCell ref="B9:B10"/>
    <mergeCell ref="C9:C10"/>
    <mergeCell ref="D9:D10"/>
    <mergeCell ref="E9:E10"/>
    <mergeCell ref="F9:F10"/>
    <mergeCell ref="G9:G10"/>
  </mergeCells>
  <phoneticPr fontId="0" type="noConversion"/>
  <pageMargins left="0.78749999999999998" right="0.78749999999999998" top="1.0527777777777778" bottom="1.0527777777777778" header="0.51180555555555551" footer="0.51180555555555551"/>
  <pageSetup scale="84" firstPageNumber="0" orientation="landscape" horizontalDpi="300" verticalDpi="300" r:id="rId1"/>
  <headerFooter alignWithMargins="0"/>
  <colBreaks count="1" manualBreakCount="1">
    <brk id="8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51"/>
  <sheetViews>
    <sheetView zoomScaleNormal="100" workbookViewId="0">
      <selection activeCell="C15" sqref="C15"/>
    </sheetView>
  </sheetViews>
  <sheetFormatPr baseColWidth="10" defaultColWidth="11.5703125" defaultRowHeight="12.75" x14ac:dyDescent="0.2"/>
  <cols>
    <col min="1" max="1" width="2.7109375" customWidth="1"/>
    <col min="3" max="3" width="13.85546875" customWidth="1"/>
    <col min="4" max="4" width="14" customWidth="1"/>
    <col min="5" max="5" width="14.140625" customWidth="1"/>
    <col min="6" max="6" width="12.7109375" customWidth="1"/>
    <col min="7" max="7" width="17.85546875" customWidth="1"/>
  </cols>
  <sheetData>
    <row r="3" spans="1:8" s="8" customFormat="1" x14ac:dyDescent="0.2">
      <c r="B3" s="493" t="s">
        <v>229</v>
      </c>
      <c r="C3" s="494"/>
      <c r="D3" s="494"/>
      <c r="E3" s="494"/>
      <c r="F3" s="494"/>
      <c r="G3" s="494"/>
      <c r="H3" s="448"/>
    </row>
    <row r="4" spans="1:8" s="8" customFormat="1" x14ac:dyDescent="0.2">
      <c r="B4" s="493" t="s">
        <v>135</v>
      </c>
      <c r="C4" s="493"/>
      <c r="D4" s="493"/>
      <c r="E4" s="493"/>
      <c r="F4" s="493"/>
      <c r="G4" s="493"/>
    </row>
    <row r="5" spans="1:8" s="8" customFormat="1" x14ac:dyDescent="0.2">
      <c r="A5" s="49"/>
      <c r="B5" s="484" t="s">
        <v>238</v>
      </c>
      <c r="C5" s="484"/>
      <c r="D5" s="484"/>
      <c r="E5" s="484"/>
      <c r="F5" s="484"/>
      <c r="G5" s="484"/>
    </row>
    <row r="11" spans="1:8" ht="18" customHeight="1" x14ac:dyDescent="0.2"/>
    <row r="13" spans="1:8" ht="12.2" customHeight="1" x14ac:dyDescent="0.2">
      <c r="B13" s="535" t="s">
        <v>56</v>
      </c>
      <c r="C13" s="536" t="s">
        <v>136</v>
      </c>
      <c r="D13" s="536" t="s">
        <v>137</v>
      </c>
      <c r="E13" s="536" t="s">
        <v>138</v>
      </c>
      <c r="F13" s="535" t="s">
        <v>139</v>
      </c>
      <c r="G13" s="536" t="s">
        <v>62</v>
      </c>
    </row>
    <row r="14" spans="1:8" x14ac:dyDescent="0.2">
      <c r="B14" s="535"/>
      <c r="C14" s="536"/>
      <c r="D14" s="536"/>
      <c r="E14" s="536"/>
      <c r="F14" s="535"/>
      <c r="G14" s="536"/>
    </row>
    <row r="15" spans="1:8" x14ac:dyDescent="0.2">
      <c r="B15" s="403" t="s">
        <v>60</v>
      </c>
      <c r="C15" s="365"/>
      <c r="D15" s="366"/>
      <c r="E15" s="366"/>
      <c r="F15" s="404"/>
      <c r="G15" s="365"/>
    </row>
    <row r="16" spans="1:8" x14ac:dyDescent="0.2">
      <c r="B16" s="405" t="s">
        <v>35</v>
      </c>
      <c r="C16" s="406"/>
      <c r="D16" s="407"/>
      <c r="E16" s="407"/>
      <c r="F16" s="408"/>
      <c r="G16" s="406"/>
    </row>
    <row r="17" spans="2:7" x14ac:dyDescent="0.2">
      <c r="B17" s="405" t="s">
        <v>36</v>
      </c>
      <c r="C17" s="406"/>
      <c r="D17" s="407"/>
      <c r="E17" s="407"/>
      <c r="F17" s="408"/>
      <c r="G17" s="406"/>
    </row>
    <row r="18" spans="2:7" x14ac:dyDescent="0.2">
      <c r="B18" s="405" t="s">
        <v>37</v>
      </c>
      <c r="C18" s="406"/>
      <c r="D18" s="407"/>
      <c r="E18" s="407"/>
      <c r="F18" s="408"/>
      <c r="G18" s="406"/>
    </row>
    <row r="19" spans="2:7" x14ac:dyDescent="0.2">
      <c r="B19" s="405" t="s">
        <v>61</v>
      </c>
      <c r="C19" s="406"/>
      <c r="D19" s="407"/>
      <c r="E19" s="407"/>
      <c r="F19" s="408"/>
      <c r="G19" s="406"/>
    </row>
    <row r="20" spans="2:7" x14ac:dyDescent="0.2">
      <c r="B20" s="405" t="s">
        <v>39</v>
      </c>
      <c r="C20" s="406"/>
      <c r="D20" s="407"/>
      <c r="E20" s="407"/>
      <c r="F20" s="408"/>
      <c r="G20" s="406"/>
    </row>
    <row r="21" spans="2:7" x14ac:dyDescent="0.2">
      <c r="B21" s="405" t="s">
        <v>40</v>
      </c>
      <c r="C21" s="406"/>
      <c r="D21" s="407"/>
      <c r="E21" s="407"/>
      <c r="F21" s="408"/>
      <c r="G21" s="406"/>
    </row>
    <row r="22" spans="2:7" x14ac:dyDescent="0.2">
      <c r="B22" s="405" t="s">
        <v>41</v>
      </c>
      <c r="C22" s="406"/>
      <c r="D22" s="407"/>
      <c r="E22" s="407"/>
      <c r="F22" s="408"/>
      <c r="G22" s="406"/>
    </row>
    <row r="23" spans="2:7" x14ac:dyDescent="0.2">
      <c r="B23" s="405" t="s">
        <v>42</v>
      </c>
      <c r="C23" s="406"/>
      <c r="D23" s="407"/>
      <c r="E23" s="407"/>
      <c r="F23" s="408"/>
      <c r="G23" s="406"/>
    </row>
    <row r="24" spans="2:7" x14ac:dyDescent="0.2">
      <c r="B24" s="405" t="s">
        <v>43</v>
      </c>
      <c r="C24" s="406"/>
      <c r="D24" s="407"/>
      <c r="E24" s="407"/>
      <c r="F24" s="408"/>
      <c r="G24" s="406"/>
    </row>
    <row r="25" spans="2:7" x14ac:dyDescent="0.2">
      <c r="B25" s="405" t="s">
        <v>44</v>
      </c>
      <c r="C25" s="406"/>
      <c r="D25" s="407"/>
      <c r="E25" s="407"/>
      <c r="F25" s="408"/>
      <c r="G25" s="406"/>
    </row>
    <row r="26" spans="2:7" x14ac:dyDescent="0.2">
      <c r="B26" s="409" t="s">
        <v>45</v>
      </c>
      <c r="C26" s="410"/>
      <c r="D26" s="411"/>
      <c r="E26" s="411"/>
      <c r="F26" s="412"/>
      <c r="G26" s="413"/>
    </row>
    <row r="27" spans="2:7" x14ac:dyDescent="0.2">
      <c r="B27" s="2"/>
      <c r="D27" s="6"/>
      <c r="F27" s="414"/>
    </row>
    <row r="50" spans="1:4" ht="13.5" x14ac:dyDescent="0.25">
      <c r="A50" s="474"/>
      <c r="B50" s="474"/>
      <c r="C50" s="474"/>
      <c r="D50" s="474"/>
    </row>
    <row r="51" spans="1:4" ht="13.5" x14ac:dyDescent="0.25">
      <c r="A51" s="474"/>
      <c r="B51" s="474"/>
      <c r="C51" s="474"/>
      <c r="D51" s="474"/>
    </row>
  </sheetData>
  <mergeCells count="11">
    <mergeCell ref="A50:D50"/>
    <mergeCell ref="A51:D51"/>
    <mergeCell ref="B3:G3"/>
    <mergeCell ref="B4:G4"/>
    <mergeCell ref="B5:G5"/>
    <mergeCell ref="B13:B14"/>
    <mergeCell ref="C13:C14"/>
    <mergeCell ref="D13:D14"/>
    <mergeCell ref="E13:E14"/>
    <mergeCell ref="F13:F14"/>
    <mergeCell ref="G13:G14"/>
  </mergeCells>
  <phoneticPr fontId="0" type="noConversion"/>
  <pageMargins left="0.78749999999999998" right="0.78749999999999998" top="1.0527777777777778" bottom="1.0527777777777778" header="0.51180555555555551" footer="0.51180555555555551"/>
  <pageSetup firstPageNumber="0" orientation="portrait" horizontalDpi="300" verticalDpi="300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7"/>
  <sheetViews>
    <sheetView zoomScaleNormal="100" workbookViewId="0">
      <selection activeCell="L32" sqref="L32"/>
    </sheetView>
  </sheetViews>
  <sheetFormatPr baseColWidth="10" defaultColWidth="11.42578125" defaultRowHeight="12.75" x14ac:dyDescent="0.2"/>
  <cols>
    <col min="1" max="1" width="3.140625" customWidth="1"/>
    <col min="2" max="2" width="6.42578125" customWidth="1"/>
    <col min="3" max="4" width="11.42578125" customWidth="1"/>
    <col min="5" max="5" width="12.28515625" customWidth="1"/>
    <col min="6" max="6" width="14" customWidth="1"/>
  </cols>
  <sheetData>
    <row r="3" spans="1:8" s="8" customFormat="1" x14ac:dyDescent="0.2">
      <c r="B3" s="493" t="s">
        <v>229</v>
      </c>
      <c r="C3" s="494"/>
      <c r="D3" s="494"/>
      <c r="E3" s="494"/>
      <c r="F3" s="494"/>
      <c r="G3" s="494"/>
      <c r="H3" s="448"/>
    </row>
    <row r="4" spans="1:8" s="8" customFormat="1" x14ac:dyDescent="0.2">
      <c r="B4" s="493" t="s">
        <v>140</v>
      </c>
      <c r="C4" s="493"/>
      <c r="D4" s="493"/>
      <c r="E4" s="493"/>
      <c r="F4" s="493"/>
      <c r="G4" s="493"/>
    </row>
    <row r="5" spans="1:8" s="8" customFormat="1" x14ac:dyDescent="0.2">
      <c r="A5" s="49"/>
      <c r="B5" s="484" t="s">
        <v>238</v>
      </c>
      <c r="C5" s="484"/>
      <c r="D5" s="484"/>
      <c r="E5" s="484"/>
      <c r="F5" s="484"/>
      <c r="G5" s="484"/>
    </row>
    <row r="11" spans="1:8" x14ac:dyDescent="0.2">
      <c r="C11" t="s">
        <v>109</v>
      </c>
      <c r="F11" s="402"/>
    </row>
    <row r="12" spans="1:8" x14ac:dyDescent="0.2">
      <c r="C12" t="s">
        <v>141</v>
      </c>
      <c r="F12" s="415"/>
    </row>
    <row r="13" spans="1:8" x14ac:dyDescent="0.2">
      <c r="C13" s="4" t="s">
        <v>142</v>
      </c>
      <c r="D13" s="4"/>
      <c r="F13" s="416"/>
    </row>
    <row r="14" spans="1:8" x14ac:dyDescent="0.2">
      <c r="C14" t="s">
        <v>143</v>
      </c>
      <c r="F14" s="415"/>
    </row>
    <row r="15" spans="1:8" x14ac:dyDescent="0.2">
      <c r="C15" t="s">
        <v>144</v>
      </c>
      <c r="F15" s="416"/>
    </row>
    <row r="16" spans="1:8" x14ac:dyDescent="0.2">
      <c r="C16" t="s">
        <v>145</v>
      </c>
      <c r="F16" s="415"/>
    </row>
    <row r="17" spans="2:6" x14ac:dyDescent="0.2">
      <c r="C17" t="s">
        <v>146</v>
      </c>
      <c r="F17" s="416"/>
    </row>
    <row r="18" spans="2:6" x14ac:dyDescent="0.2">
      <c r="C18" t="s">
        <v>147</v>
      </c>
      <c r="F18" s="415"/>
    </row>
    <row r="19" spans="2:6" x14ac:dyDescent="0.2">
      <c r="C19" t="s">
        <v>148</v>
      </c>
      <c r="F19" s="416"/>
    </row>
    <row r="20" spans="2:6" x14ac:dyDescent="0.2">
      <c r="C20" t="s">
        <v>149</v>
      </c>
      <c r="F20" s="416"/>
    </row>
    <row r="21" spans="2:6" x14ac:dyDescent="0.2">
      <c r="C21" t="s">
        <v>150</v>
      </c>
      <c r="F21" s="415"/>
    </row>
    <row r="22" spans="2:6" x14ac:dyDescent="0.2">
      <c r="B22" s="537" t="s">
        <v>249</v>
      </c>
      <c r="C22" s="537"/>
      <c r="D22" s="537"/>
      <c r="E22" s="537"/>
      <c r="F22" s="402"/>
    </row>
    <row r="46" spans="1:4" ht="13.5" x14ac:dyDescent="0.25">
      <c r="A46" s="474"/>
      <c r="B46" s="474"/>
      <c r="C46" s="474"/>
      <c r="D46" s="474"/>
    </row>
    <row r="47" spans="1:4" ht="13.5" x14ac:dyDescent="0.25">
      <c r="A47" s="474"/>
      <c r="B47" s="474"/>
      <c r="C47" s="474"/>
      <c r="D47" s="474"/>
    </row>
  </sheetData>
  <mergeCells count="6">
    <mergeCell ref="A47:D47"/>
    <mergeCell ref="B3:G3"/>
    <mergeCell ref="B4:G4"/>
    <mergeCell ref="B5:G5"/>
    <mergeCell ref="A46:D46"/>
    <mergeCell ref="B22:E22"/>
  </mergeCells>
  <phoneticPr fontId="0" type="noConversion"/>
  <pageMargins left="0.78749999999999998" right="0.78749999999999998" top="1.0527777777777778" bottom="1.0527777777777778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4"/>
  <sheetViews>
    <sheetView workbookViewId="0">
      <selection activeCell="D10" sqref="D10"/>
    </sheetView>
  </sheetViews>
  <sheetFormatPr baseColWidth="10" defaultRowHeight="12.75" x14ac:dyDescent="0.2"/>
  <cols>
    <col min="3" max="3" width="12.28515625" bestFit="1" customWidth="1"/>
    <col min="4" max="5" width="13.85546875" bestFit="1" customWidth="1"/>
    <col min="6" max="6" width="11.5703125" bestFit="1" customWidth="1"/>
    <col min="9" max="9" width="14.140625" bestFit="1" customWidth="1"/>
    <col min="10" max="10" width="13.85546875" bestFit="1" customWidth="1"/>
  </cols>
  <sheetData>
    <row r="3" spans="1:10" x14ac:dyDescent="0.2">
      <c r="A3" s="108"/>
      <c r="B3" s="108"/>
      <c r="C3" s="472" t="s">
        <v>229</v>
      </c>
      <c r="D3" s="472"/>
      <c r="E3" s="472"/>
      <c r="F3" s="472"/>
      <c r="G3" s="472"/>
      <c r="H3" s="472"/>
      <c r="I3" s="8"/>
      <c r="J3" s="8"/>
    </row>
    <row r="4" spans="1:10" x14ac:dyDescent="0.2">
      <c r="A4" s="108"/>
      <c r="B4" s="108"/>
      <c r="C4" s="472" t="s">
        <v>161</v>
      </c>
      <c r="D4" s="472"/>
      <c r="E4" s="472"/>
      <c r="F4" s="472"/>
      <c r="G4" s="472"/>
      <c r="H4" s="472"/>
      <c r="I4" s="8"/>
      <c r="J4" s="8"/>
    </row>
    <row r="5" spans="1:10" ht="13.5" thickBot="1" x14ac:dyDescent="0.25">
      <c r="A5" s="333"/>
      <c r="B5" s="333"/>
      <c r="C5" s="473" t="s">
        <v>230</v>
      </c>
      <c r="D5" s="473"/>
      <c r="E5" s="473"/>
      <c r="F5" s="473"/>
      <c r="G5" s="473"/>
      <c r="H5" s="473"/>
      <c r="I5" s="8"/>
      <c r="J5" s="8"/>
    </row>
    <row r="8" spans="1:10" x14ac:dyDescent="0.2">
      <c r="A8" s="4" t="s">
        <v>162</v>
      </c>
      <c r="G8" s="4" t="s">
        <v>163</v>
      </c>
    </row>
    <row r="9" spans="1:10" x14ac:dyDescent="0.2">
      <c r="A9" t="s">
        <v>164</v>
      </c>
      <c r="G9" t="s">
        <v>164</v>
      </c>
    </row>
    <row r="10" spans="1:10" x14ac:dyDescent="0.2">
      <c r="A10" t="s">
        <v>165</v>
      </c>
      <c r="D10" s="438">
        <v>428390.2</v>
      </c>
      <c r="G10" t="s">
        <v>166</v>
      </c>
      <c r="I10" s="439">
        <v>36000</v>
      </c>
    </row>
    <row r="11" spans="1:10" x14ac:dyDescent="0.2">
      <c r="A11" t="s">
        <v>137</v>
      </c>
      <c r="D11" s="440">
        <v>73200</v>
      </c>
      <c r="G11" t="s">
        <v>167</v>
      </c>
      <c r="I11" s="418">
        <v>11200</v>
      </c>
      <c r="J11" s="416"/>
    </row>
    <row r="12" spans="1:10" x14ac:dyDescent="0.2">
      <c r="A12" t="s">
        <v>168</v>
      </c>
      <c r="D12" s="440">
        <f>[1]redaccion!U30</f>
        <v>49114.799999999996</v>
      </c>
      <c r="G12" t="s">
        <v>169</v>
      </c>
      <c r="I12" s="416"/>
      <c r="J12" s="416">
        <f>+I10+I11</f>
        <v>47200</v>
      </c>
    </row>
    <row r="13" spans="1:10" x14ac:dyDescent="0.2">
      <c r="A13" t="s">
        <v>170</v>
      </c>
      <c r="D13" s="441">
        <f>[1]redaccion!V39</f>
        <v>25520</v>
      </c>
      <c r="I13" s="416"/>
      <c r="J13" s="416"/>
    </row>
    <row r="14" spans="1:10" x14ac:dyDescent="0.2">
      <c r="A14" t="s">
        <v>171</v>
      </c>
      <c r="E14" s="439">
        <f>SUM(D10:D13)</f>
        <v>576225</v>
      </c>
      <c r="G14" s="4" t="s">
        <v>172</v>
      </c>
      <c r="I14" s="416"/>
      <c r="J14" s="416"/>
    </row>
    <row r="15" spans="1:10" x14ac:dyDescent="0.2">
      <c r="A15" s="4" t="s">
        <v>173</v>
      </c>
      <c r="G15" t="s">
        <v>174</v>
      </c>
      <c r="I15" s="416">
        <v>320000</v>
      </c>
      <c r="J15" s="416"/>
    </row>
    <row r="16" spans="1:10" x14ac:dyDescent="0.2">
      <c r="A16" t="s">
        <v>117</v>
      </c>
      <c r="C16" s="439">
        <v>83000</v>
      </c>
      <c r="G16" t="s">
        <v>175</v>
      </c>
      <c r="I16" s="440">
        <v>90000</v>
      </c>
      <c r="J16" s="416"/>
    </row>
    <row r="17" spans="1:10" x14ac:dyDescent="0.2">
      <c r="A17" t="s">
        <v>176</v>
      </c>
      <c r="C17" s="418">
        <v>4150</v>
      </c>
      <c r="D17" s="416">
        <f>+C16-C17</f>
        <v>78850</v>
      </c>
      <c r="E17" s="416"/>
      <c r="G17" t="s">
        <v>177</v>
      </c>
      <c r="I17" s="440">
        <v>350000</v>
      </c>
      <c r="J17" s="416"/>
    </row>
    <row r="18" spans="1:10" x14ac:dyDescent="0.2">
      <c r="A18" t="s">
        <v>178</v>
      </c>
      <c r="C18" s="416">
        <v>45000</v>
      </c>
      <c r="D18" s="416"/>
      <c r="E18" s="416"/>
      <c r="G18" t="s">
        <v>180</v>
      </c>
      <c r="I18" s="416"/>
      <c r="J18" s="416">
        <f>+I15+I16+I17</f>
        <v>760000</v>
      </c>
    </row>
    <row r="19" spans="1:10" x14ac:dyDescent="0.2">
      <c r="A19" t="s">
        <v>176</v>
      </c>
      <c r="C19" s="418">
        <v>4500</v>
      </c>
      <c r="D19" s="416">
        <f>+C18-C19</f>
        <v>40500</v>
      </c>
      <c r="E19" s="416"/>
      <c r="I19" s="416"/>
      <c r="J19" s="416"/>
    </row>
    <row r="20" spans="1:10" x14ac:dyDescent="0.2">
      <c r="A20" t="str">
        <f>DPN!B20</f>
        <v>Equipo de Reparto</v>
      </c>
      <c r="C20" s="416">
        <v>120000</v>
      </c>
      <c r="D20" s="416"/>
      <c r="E20" s="416"/>
      <c r="I20" s="416"/>
      <c r="J20" s="416"/>
    </row>
    <row r="21" spans="1:10" x14ac:dyDescent="0.2">
      <c r="A21" t="s">
        <v>182</v>
      </c>
      <c r="C21" s="418">
        <v>33575</v>
      </c>
      <c r="D21" s="416">
        <f>+C20-C21</f>
        <v>86425</v>
      </c>
      <c r="E21" s="416"/>
    </row>
    <row r="22" spans="1:10" x14ac:dyDescent="0.2">
      <c r="A22" t="str">
        <f>DPN!B21</f>
        <v xml:space="preserve">Mobiliario y eq. </v>
      </c>
      <c r="C22" s="416">
        <v>28000</v>
      </c>
      <c r="D22" s="416"/>
      <c r="E22" s="416"/>
    </row>
    <row r="23" spans="1:10" x14ac:dyDescent="0.2">
      <c r="A23" t="s">
        <v>182</v>
      </c>
      <c r="C23" s="418">
        <v>2800</v>
      </c>
      <c r="D23" s="418">
        <f>+C22-C23</f>
        <v>25200</v>
      </c>
      <c r="E23" s="416"/>
    </row>
    <row r="24" spans="1:10" x14ac:dyDescent="0.2">
      <c r="C24" s="420"/>
      <c r="D24" s="420"/>
      <c r="E24" s="416"/>
    </row>
    <row r="25" spans="1:10" x14ac:dyDescent="0.2">
      <c r="A25" t="s">
        <v>183</v>
      </c>
      <c r="C25" s="416"/>
      <c r="D25" s="416"/>
      <c r="E25" s="442">
        <f>SUM(D17:D24)</f>
        <v>230975</v>
      </c>
    </row>
    <row r="27" spans="1:10" x14ac:dyDescent="0.2">
      <c r="E27" s="419"/>
    </row>
    <row r="28" spans="1:10" ht="13.5" thickBot="1" x14ac:dyDescent="0.25">
      <c r="A28" t="s">
        <v>184</v>
      </c>
      <c r="E28" s="443">
        <f>+E14+E25</f>
        <v>807200</v>
      </c>
      <c r="F28" s="439"/>
      <c r="G28" t="s">
        <v>181</v>
      </c>
      <c r="H28" s="439"/>
      <c r="I28" s="439"/>
      <c r="J28" s="443">
        <f>SUM(J12:J19)</f>
        <v>807200</v>
      </c>
    </row>
    <row r="29" spans="1:10" ht="13.5" thickTop="1" x14ac:dyDescent="0.2"/>
    <row r="31" spans="1:10" x14ac:dyDescent="0.2">
      <c r="G31" s="6"/>
    </row>
    <row r="32" spans="1:10" x14ac:dyDescent="0.2">
      <c r="F32" s="444"/>
    </row>
    <row r="33" spans="1:3" ht="13.5" x14ac:dyDescent="0.25">
      <c r="A33" s="474"/>
      <c r="B33" s="474"/>
      <c r="C33" s="474"/>
    </row>
    <row r="34" spans="1:3" ht="13.5" x14ac:dyDescent="0.25">
      <c r="A34" s="474"/>
      <c r="B34" s="474"/>
      <c r="C34" s="474"/>
    </row>
  </sheetData>
  <mergeCells count="5">
    <mergeCell ref="C3:H3"/>
    <mergeCell ref="C4:H4"/>
    <mergeCell ref="C5:H5"/>
    <mergeCell ref="A33:C33"/>
    <mergeCell ref="A34:C3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1"/>
  <sheetViews>
    <sheetView zoomScaleNormal="100" workbookViewId="0">
      <selection activeCell="G9" sqref="G9:G15"/>
    </sheetView>
  </sheetViews>
  <sheetFormatPr baseColWidth="10" defaultColWidth="11.42578125" defaultRowHeight="12.75" x14ac:dyDescent="0.2"/>
  <cols>
    <col min="1" max="1" width="4.7109375" customWidth="1"/>
    <col min="2" max="2" width="6.7109375" customWidth="1"/>
    <col min="3" max="6" width="11.42578125" customWidth="1"/>
    <col min="7" max="7" width="19.42578125" customWidth="1"/>
  </cols>
  <sheetData>
    <row r="3" spans="1:8" s="8" customFormat="1" x14ac:dyDescent="0.2">
      <c r="B3" s="493" t="s">
        <v>229</v>
      </c>
      <c r="C3" s="494"/>
      <c r="D3" s="494"/>
      <c r="E3" s="494"/>
      <c r="F3" s="494"/>
      <c r="G3" s="494"/>
      <c r="H3" s="448"/>
    </row>
    <row r="4" spans="1:8" s="8" customFormat="1" x14ac:dyDescent="0.2">
      <c r="B4" s="493" t="s">
        <v>151</v>
      </c>
      <c r="C4" s="493"/>
      <c r="D4" s="493"/>
      <c r="E4" s="493"/>
      <c r="F4" s="493"/>
      <c r="G4" s="493"/>
    </row>
    <row r="5" spans="1:8" s="8" customFormat="1" x14ac:dyDescent="0.2">
      <c r="A5" s="49"/>
      <c r="B5" s="484" t="s">
        <v>240</v>
      </c>
      <c r="C5" s="484"/>
      <c r="D5" s="484"/>
      <c r="E5" s="484"/>
      <c r="F5" s="484"/>
      <c r="G5" s="484"/>
    </row>
    <row r="9" spans="1:8" x14ac:dyDescent="0.2">
      <c r="C9" t="s">
        <v>152</v>
      </c>
      <c r="G9" s="402"/>
    </row>
    <row r="10" spans="1:8" x14ac:dyDescent="0.2">
      <c r="B10" s="417" t="s">
        <v>153</v>
      </c>
      <c r="C10" t="s">
        <v>154</v>
      </c>
      <c r="G10" s="418"/>
    </row>
    <row r="11" spans="1:8" x14ac:dyDescent="0.2">
      <c r="B11" s="417" t="s">
        <v>155</v>
      </c>
      <c r="C11" t="s">
        <v>156</v>
      </c>
      <c r="G11" s="416"/>
    </row>
    <row r="12" spans="1:8" x14ac:dyDescent="0.2">
      <c r="B12" s="417"/>
      <c r="C12" s="4" t="s">
        <v>157</v>
      </c>
      <c r="G12" s="416"/>
    </row>
    <row r="13" spans="1:8" x14ac:dyDescent="0.2">
      <c r="B13" s="417" t="s">
        <v>153</v>
      </c>
      <c r="C13" t="s">
        <v>158</v>
      </c>
      <c r="G13" s="416"/>
    </row>
    <row r="14" spans="1:8" x14ac:dyDescent="0.2">
      <c r="B14" s="417" t="s">
        <v>153</v>
      </c>
      <c r="C14" t="s">
        <v>159</v>
      </c>
      <c r="G14" s="415"/>
    </row>
    <row r="15" spans="1:8" x14ac:dyDescent="0.2">
      <c r="B15" s="417" t="s">
        <v>155</v>
      </c>
      <c r="C15" t="s">
        <v>160</v>
      </c>
      <c r="G15" s="5"/>
    </row>
    <row r="50" spans="1:4" ht="13.5" x14ac:dyDescent="0.25">
      <c r="A50" s="474"/>
      <c r="B50" s="474"/>
      <c r="C50" s="474"/>
      <c r="D50" s="474"/>
    </row>
    <row r="51" spans="1:4" ht="13.5" x14ac:dyDescent="0.25">
      <c r="A51" s="474"/>
      <c r="B51" s="474"/>
      <c r="C51" s="474"/>
      <c r="D51" s="474"/>
    </row>
  </sheetData>
  <mergeCells count="5">
    <mergeCell ref="A51:D51"/>
    <mergeCell ref="B3:G3"/>
    <mergeCell ref="B4:G4"/>
    <mergeCell ref="B5:G5"/>
    <mergeCell ref="A50:D50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topLeftCell="A3" zoomScaleNormal="100" workbookViewId="0">
      <selection activeCell="G16" sqref="G16"/>
    </sheetView>
  </sheetViews>
  <sheetFormatPr baseColWidth="10" defaultColWidth="11.42578125" defaultRowHeight="12.75" x14ac:dyDescent="0.2"/>
  <cols>
    <col min="1" max="1" width="11.42578125" customWidth="1"/>
    <col min="2" max="2" width="10.140625" customWidth="1"/>
    <col min="3" max="3" width="14.28515625" customWidth="1"/>
    <col min="4" max="4" width="15.28515625" customWidth="1"/>
    <col min="5" max="5" width="16.5703125" customWidth="1"/>
    <col min="6" max="6" width="2.5703125" customWidth="1"/>
    <col min="7" max="7" width="11.42578125" customWidth="1"/>
    <col min="8" max="8" width="10.7109375" customWidth="1"/>
    <col min="9" max="9" width="13.140625" customWidth="1"/>
    <col min="10" max="10" width="17.140625" customWidth="1"/>
  </cols>
  <sheetData>
    <row r="3" spans="1:10" s="8" customFormat="1" x14ac:dyDescent="0.2">
      <c r="B3" s="447"/>
      <c r="C3" s="493" t="s">
        <v>229</v>
      </c>
      <c r="D3" s="494"/>
      <c r="E3" s="494"/>
      <c r="F3" s="494"/>
      <c r="G3" s="494"/>
      <c r="H3" s="494"/>
      <c r="I3" s="447"/>
      <c r="J3" s="448"/>
    </row>
    <row r="4" spans="1:10" s="8" customFormat="1" x14ac:dyDescent="0.2">
      <c r="A4" s="108"/>
      <c r="B4" s="108"/>
      <c r="C4" s="472" t="s">
        <v>161</v>
      </c>
      <c r="D4" s="472"/>
      <c r="E4" s="472"/>
      <c r="F4" s="472"/>
      <c r="G4" s="472"/>
      <c r="H4" s="472"/>
    </row>
    <row r="5" spans="1:10" s="8" customFormat="1" x14ac:dyDescent="0.2">
      <c r="A5" s="333"/>
      <c r="B5" s="333"/>
      <c r="C5" s="473" t="s">
        <v>239</v>
      </c>
      <c r="D5" s="473"/>
      <c r="E5" s="473"/>
      <c r="F5" s="473"/>
      <c r="G5" s="473"/>
      <c r="H5" s="473"/>
    </row>
    <row r="8" spans="1:10" x14ac:dyDescent="0.2">
      <c r="A8" s="4" t="s">
        <v>162</v>
      </c>
      <c r="G8" s="4" t="s">
        <v>163</v>
      </c>
    </row>
    <row r="9" spans="1:10" x14ac:dyDescent="0.2">
      <c r="A9" s="4" t="s">
        <v>252</v>
      </c>
      <c r="G9" s="4" t="s">
        <v>252</v>
      </c>
    </row>
    <row r="10" spans="1:10" x14ac:dyDescent="0.2">
      <c r="A10" t="s">
        <v>165</v>
      </c>
      <c r="D10" s="402"/>
      <c r="G10" t="s">
        <v>166</v>
      </c>
      <c r="I10" s="402"/>
    </row>
    <row r="11" spans="1:10" x14ac:dyDescent="0.2">
      <c r="A11" t="s">
        <v>137</v>
      </c>
      <c r="D11" s="6"/>
      <c r="G11" t="s">
        <v>167</v>
      </c>
      <c r="I11" s="418"/>
      <c r="J11" s="416"/>
    </row>
    <row r="12" spans="1:10" x14ac:dyDescent="0.2">
      <c r="A12" t="s">
        <v>168</v>
      </c>
      <c r="D12" s="6"/>
      <c r="G12" t="s">
        <v>255</v>
      </c>
      <c r="I12" s="416"/>
      <c r="J12" s="416"/>
    </row>
    <row r="13" spans="1:10" x14ac:dyDescent="0.2">
      <c r="A13" t="s">
        <v>170</v>
      </c>
      <c r="D13" s="419"/>
      <c r="I13" s="416"/>
      <c r="J13" s="416"/>
    </row>
    <row r="14" spans="1:10" x14ac:dyDescent="0.2">
      <c r="A14" t="s">
        <v>255</v>
      </c>
      <c r="E14" s="402"/>
      <c r="J14" s="416"/>
    </row>
    <row r="15" spans="1:10" x14ac:dyDescent="0.2">
      <c r="E15" s="402"/>
      <c r="J15" s="416"/>
    </row>
    <row r="16" spans="1:10" x14ac:dyDescent="0.2">
      <c r="A16" s="4" t="s">
        <v>251</v>
      </c>
      <c r="G16" s="4" t="s">
        <v>256</v>
      </c>
      <c r="I16" s="416"/>
      <c r="J16" s="416"/>
    </row>
    <row r="17" spans="1:10" x14ac:dyDescent="0.2">
      <c r="A17" t="s">
        <v>117</v>
      </c>
      <c r="C17" s="402"/>
      <c r="G17" s="4"/>
      <c r="I17" s="416"/>
      <c r="J17" s="416"/>
    </row>
    <row r="18" spans="1:10" x14ac:dyDescent="0.2">
      <c r="A18" t="s">
        <v>176</v>
      </c>
      <c r="C18" s="418"/>
      <c r="D18" s="416"/>
      <c r="E18" s="416"/>
      <c r="G18" t="s">
        <v>174</v>
      </c>
      <c r="I18" s="416"/>
      <c r="J18" s="416"/>
    </row>
    <row r="19" spans="1:10" x14ac:dyDescent="0.2">
      <c r="A19" t="s">
        <v>178</v>
      </c>
      <c r="C19" s="416"/>
      <c r="D19" s="416"/>
      <c r="E19" s="416"/>
      <c r="G19" t="s">
        <v>175</v>
      </c>
      <c r="I19" s="416"/>
      <c r="J19" s="416"/>
    </row>
    <row r="20" spans="1:10" x14ac:dyDescent="0.2">
      <c r="A20" t="s">
        <v>176</v>
      </c>
      <c r="C20" s="418"/>
      <c r="D20" s="416"/>
      <c r="E20" s="416"/>
      <c r="G20" t="s">
        <v>177</v>
      </c>
      <c r="I20" s="416"/>
      <c r="J20" s="416"/>
    </row>
    <row r="21" spans="1:10" x14ac:dyDescent="0.2">
      <c r="A21" t="str">
        <f>DPN!B20</f>
        <v>Equipo de Reparto</v>
      </c>
      <c r="C21" s="416"/>
      <c r="D21" s="416"/>
      <c r="E21" s="416"/>
      <c r="G21" t="s">
        <v>179</v>
      </c>
      <c r="I21" s="418"/>
      <c r="J21" s="416"/>
    </row>
    <row r="22" spans="1:10" x14ac:dyDescent="0.2">
      <c r="A22" t="s">
        <v>182</v>
      </c>
      <c r="C22" s="418"/>
      <c r="D22" s="416"/>
      <c r="E22" s="416"/>
      <c r="G22" t="s">
        <v>180</v>
      </c>
      <c r="I22" s="416"/>
    </row>
    <row r="23" spans="1:10" x14ac:dyDescent="0.2">
      <c r="A23" t="str">
        <f>DPN!B21</f>
        <v xml:space="preserve">Mobiliario y eq. </v>
      </c>
      <c r="C23" s="416"/>
      <c r="D23" s="416"/>
      <c r="E23" s="416"/>
    </row>
    <row r="24" spans="1:10" x14ac:dyDescent="0.2">
      <c r="A24" t="s">
        <v>182</v>
      </c>
      <c r="C24" s="418"/>
      <c r="D24" s="418"/>
      <c r="E24" s="416"/>
    </row>
    <row r="25" spans="1:10" x14ac:dyDescent="0.2">
      <c r="C25" s="420"/>
      <c r="D25" s="420"/>
      <c r="E25" s="416"/>
    </row>
    <row r="26" spans="1:10" x14ac:dyDescent="0.2">
      <c r="A26" t="s">
        <v>254</v>
      </c>
      <c r="C26" s="416"/>
      <c r="D26" s="416"/>
      <c r="E26" s="421"/>
    </row>
    <row r="28" spans="1:10" x14ac:dyDescent="0.2">
      <c r="E28" s="419"/>
    </row>
    <row r="29" spans="1:10" x14ac:dyDescent="0.2">
      <c r="A29" s="4" t="s">
        <v>250</v>
      </c>
      <c r="E29" s="422">
        <f>+E14+E26</f>
        <v>0</v>
      </c>
      <c r="F29" s="402"/>
      <c r="G29" s="5" t="s">
        <v>253</v>
      </c>
      <c r="H29" s="402"/>
      <c r="I29" s="402"/>
      <c r="J29" s="422">
        <f>SUM(J12:J21)</f>
        <v>0</v>
      </c>
    </row>
    <row r="32" spans="1:10" x14ac:dyDescent="0.2">
      <c r="G32" s="6"/>
    </row>
    <row r="34" spans="1:3" ht="13.5" x14ac:dyDescent="0.25">
      <c r="A34" s="474"/>
      <c r="B34" s="474"/>
      <c r="C34" s="474"/>
    </row>
    <row r="35" spans="1:3" ht="13.5" x14ac:dyDescent="0.25">
      <c r="A35" s="474"/>
      <c r="B35" s="474"/>
      <c r="C35" s="474"/>
    </row>
  </sheetData>
  <mergeCells count="5">
    <mergeCell ref="C3:H3"/>
    <mergeCell ref="A35:C35"/>
    <mergeCell ref="C4:H4"/>
    <mergeCell ref="C5:H5"/>
    <mergeCell ref="A34:C34"/>
  </mergeCells>
  <phoneticPr fontId="0" type="noConversion"/>
  <pageMargins left="0.78749999999999998" right="0.78749999999999998" top="1.0631944444444446" bottom="1.0631944444444446" header="0.51180555555555551" footer="0.51180555555555551"/>
  <pageSetup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26" zoomScaleNormal="100" workbookViewId="0">
      <selection activeCell="C56" sqref="C56"/>
    </sheetView>
  </sheetViews>
  <sheetFormatPr baseColWidth="10" defaultRowHeight="12.75" x14ac:dyDescent="0.2"/>
  <cols>
    <col min="1" max="1" width="2.5703125" style="8" customWidth="1"/>
    <col min="2" max="2" width="9.42578125" style="8" customWidth="1"/>
    <col min="3" max="3" width="7.5703125" style="8" customWidth="1"/>
    <col min="4" max="4" width="11.7109375" style="8" customWidth="1"/>
    <col min="5" max="5" width="9.5703125" style="8" customWidth="1"/>
    <col min="6" max="6" width="12.5703125" style="8" customWidth="1"/>
    <col min="7" max="7" width="13.7109375" style="8" customWidth="1"/>
    <col min="8" max="8" width="4.28515625" style="8" customWidth="1"/>
    <col min="9" max="9" width="9" style="8" customWidth="1"/>
    <col min="10" max="10" width="8.7109375" style="8" customWidth="1"/>
    <col min="11" max="11" width="5.28515625" style="8" customWidth="1"/>
    <col min="12" max="12" width="4.42578125" style="8" customWidth="1"/>
    <col min="13" max="13" width="14.85546875" style="8" customWidth="1"/>
    <col min="14" max="16384" width="11.42578125" style="8"/>
  </cols>
  <sheetData>
    <row r="2" spans="1:10" x14ac:dyDescent="0.2">
      <c r="C2" s="472"/>
      <c r="D2" s="472"/>
      <c r="E2" s="472"/>
      <c r="F2" s="472"/>
    </row>
    <row r="3" spans="1:10" x14ac:dyDescent="0.2">
      <c r="C3" s="472" t="s">
        <v>229</v>
      </c>
      <c r="D3" s="472"/>
      <c r="E3" s="472"/>
      <c r="F3" s="472"/>
      <c r="G3" s="472"/>
      <c r="H3" s="472"/>
      <c r="I3" s="472"/>
    </row>
    <row r="4" spans="1:10" x14ac:dyDescent="0.2">
      <c r="C4" s="472" t="s">
        <v>0</v>
      </c>
      <c r="D4" s="472"/>
      <c r="E4" s="472"/>
      <c r="F4" s="472"/>
      <c r="G4" s="472"/>
      <c r="H4" s="472"/>
      <c r="I4" s="472"/>
    </row>
    <row r="5" spans="1:10" x14ac:dyDescent="0.2">
      <c r="B5" s="10"/>
      <c r="C5" s="473" t="s">
        <v>238</v>
      </c>
      <c r="D5" s="473"/>
      <c r="E5" s="473"/>
      <c r="F5" s="473"/>
      <c r="G5" s="473"/>
      <c r="H5" s="473"/>
      <c r="I5" s="473"/>
      <c r="J5" s="10"/>
    </row>
    <row r="6" spans="1:10" x14ac:dyDescent="0.2">
      <c r="B6" s="12"/>
      <c r="C6" s="13"/>
      <c r="D6" s="3"/>
      <c r="E6" s="3"/>
      <c r="F6" s="3"/>
      <c r="G6" s="3"/>
      <c r="H6" s="3"/>
      <c r="I6" s="14"/>
      <c r="J6" s="12"/>
    </row>
    <row r="7" spans="1:10" x14ac:dyDescent="0.2">
      <c r="B7" s="12"/>
      <c r="C7" s="13"/>
      <c r="D7" s="3"/>
      <c r="E7" s="3"/>
      <c r="F7" s="3"/>
      <c r="G7" s="3"/>
      <c r="H7" s="3"/>
      <c r="I7" s="14"/>
      <c r="J7" s="12"/>
    </row>
    <row r="8" spans="1:10" x14ac:dyDescent="0.2">
      <c r="B8" s="12"/>
      <c r="C8" s="15"/>
      <c r="D8" s="15"/>
      <c r="E8" s="15"/>
      <c r="F8" s="15"/>
      <c r="G8" s="15"/>
      <c r="H8" s="15"/>
      <c r="I8" s="14"/>
      <c r="J8" s="12"/>
    </row>
    <row r="9" spans="1:10" x14ac:dyDescent="0.2">
      <c r="B9" s="10"/>
      <c r="C9" s="11"/>
      <c r="D9" s="11"/>
      <c r="E9" s="11"/>
      <c r="F9" s="473" t="s">
        <v>14</v>
      </c>
      <c r="G9" s="473"/>
      <c r="H9" s="10"/>
      <c r="I9" s="473" t="s">
        <v>2</v>
      </c>
      <c r="J9" s="473"/>
    </row>
    <row r="10" spans="1:10" x14ac:dyDescent="0.2">
      <c r="B10" s="15"/>
      <c r="C10" s="15"/>
      <c r="D10" s="15"/>
      <c r="E10" s="15"/>
      <c r="F10" s="15"/>
      <c r="G10" s="15"/>
      <c r="H10" s="15"/>
      <c r="I10" s="15"/>
      <c r="J10" s="15"/>
    </row>
    <row r="11" spans="1:10" x14ac:dyDescent="0.2">
      <c r="I11" s="16"/>
      <c r="J11" s="16"/>
    </row>
    <row r="12" spans="1:10" x14ac:dyDescent="0.2">
      <c r="B12" s="8" t="s">
        <v>15</v>
      </c>
      <c r="G12" s="17">
        <f>redaccion!G8</f>
        <v>1820000</v>
      </c>
      <c r="H12" s="17"/>
      <c r="I12" s="16"/>
      <c r="J12" s="19">
        <f>G12/redaccion!E26</f>
        <v>2800</v>
      </c>
    </row>
    <row r="13" spans="1:10" ht="26.25" customHeight="1" x14ac:dyDescent="0.2">
      <c r="A13" s="18" t="s">
        <v>16</v>
      </c>
      <c r="B13" s="478" t="s">
        <v>232</v>
      </c>
      <c r="C13" s="477"/>
      <c r="D13" s="477"/>
      <c r="E13" s="477"/>
      <c r="F13" s="17">
        <f>I13*redaccion!E26</f>
        <v>47450</v>
      </c>
      <c r="I13" s="19">
        <f>redaccion!E11</f>
        <v>73</v>
      </c>
      <c r="J13" s="16"/>
    </row>
    <row r="14" spans="1:10" ht="27" customHeight="1" x14ac:dyDescent="0.2">
      <c r="A14" s="18" t="s">
        <v>17</v>
      </c>
      <c r="B14" s="478" t="s">
        <v>233</v>
      </c>
      <c r="C14" s="477"/>
      <c r="D14" s="477"/>
      <c r="E14" s="477"/>
      <c r="F14" s="20">
        <f>G12*0.03</f>
        <v>54600</v>
      </c>
      <c r="I14" s="257">
        <f>F14/650</f>
        <v>84</v>
      </c>
      <c r="J14" s="16"/>
    </row>
    <row r="15" spans="1:10" ht="30.75" customHeight="1" x14ac:dyDescent="0.2">
      <c r="A15" s="18" t="s">
        <v>18</v>
      </c>
      <c r="B15" s="478" t="s">
        <v>234</v>
      </c>
      <c r="C15" s="477"/>
      <c r="D15" s="477"/>
      <c r="E15" s="477"/>
      <c r="F15" s="21">
        <f>G12*0.15</f>
        <v>273000</v>
      </c>
      <c r="G15" s="21">
        <f>F13+F14+F15</f>
        <v>375050</v>
      </c>
      <c r="H15" s="21"/>
      <c r="I15" s="257">
        <f>F15/650</f>
        <v>420</v>
      </c>
      <c r="J15" s="22">
        <f>+I13+I14+I15</f>
        <v>577</v>
      </c>
    </row>
    <row r="16" spans="1:10" ht="24" customHeight="1" x14ac:dyDescent="0.2">
      <c r="B16" s="477" t="s">
        <v>19</v>
      </c>
      <c r="C16" s="477"/>
      <c r="D16" s="477"/>
      <c r="E16" s="477"/>
      <c r="F16" s="15"/>
      <c r="G16" s="23">
        <f>G12+G15</f>
        <v>2195050</v>
      </c>
      <c r="H16" s="23"/>
      <c r="I16" s="24"/>
      <c r="J16" s="25">
        <f>J12+J15</f>
        <v>3377</v>
      </c>
    </row>
    <row r="17" spans="2:13" x14ac:dyDescent="0.2">
      <c r="B17" s="482" t="s">
        <v>20</v>
      </c>
      <c r="C17" s="482"/>
      <c r="D17" s="482"/>
      <c r="E17" s="482"/>
      <c r="G17" s="17"/>
      <c r="H17" s="26"/>
      <c r="I17" s="27"/>
      <c r="J17" s="27"/>
    </row>
    <row r="18" spans="2:13" ht="12.2" customHeight="1" x14ac:dyDescent="0.2">
      <c r="B18" s="478" t="s">
        <v>235</v>
      </c>
      <c r="C18" s="477"/>
      <c r="D18" s="477"/>
      <c r="E18" s="477"/>
      <c r="F18" s="475"/>
      <c r="G18" s="476">
        <f>G16*0.03</f>
        <v>65851.5</v>
      </c>
      <c r="H18" s="29"/>
      <c r="I18" s="30"/>
      <c r="J18" s="30"/>
      <c r="K18" s="31"/>
    </row>
    <row r="19" spans="2:13" x14ac:dyDescent="0.2">
      <c r="B19" s="477"/>
      <c r="C19" s="477"/>
      <c r="D19" s="477"/>
      <c r="E19" s="477"/>
      <c r="F19" s="475"/>
      <c r="G19" s="476"/>
      <c r="H19" s="32"/>
      <c r="I19" s="33"/>
      <c r="J19" s="34">
        <f>G18/650</f>
        <v>101.31</v>
      </c>
    </row>
    <row r="20" spans="2:13" ht="27" customHeight="1" x14ac:dyDescent="0.2">
      <c r="B20" s="477" t="s">
        <v>21</v>
      </c>
      <c r="C20" s="477"/>
      <c r="D20" s="477"/>
      <c r="E20" s="477"/>
      <c r="G20" s="23">
        <f>G16-G18</f>
        <v>2129198.5</v>
      </c>
      <c r="H20" s="23"/>
      <c r="I20" s="24"/>
      <c r="J20" s="25">
        <f>J16-J19</f>
        <v>3275.69</v>
      </c>
    </row>
    <row r="21" spans="2:13" x14ac:dyDescent="0.2">
      <c r="B21" s="35" t="s">
        <v>22</v>
      </c>
      <c r="C21" s="35"/>
      <c r="D21" s="35"/>
      <c r="I21" s="16"/>
      <c r="J21" s="19"/>
    </row>
    <row r="22" spans="2:13" ht="26.25" customHeight="1" x14ac:dyDescent="0.2">
      <c r="B22" s="478" t="s">
        <v>236</v>
      </c>
      <c r="C22" s="477"/>
      <c r="D22" s="477"/>
      <c r="E22" s="477"/>
      <c r="G22" s="36">
        <f>G20*0.07</f>
        <v>149043.89500000002</v>
      </c>
      <c r="H22" s="36"/>
      <c r="I22" s="37"/>
      <c r="J22" s="38">
        <f>G22/650</f>
        <v>229.29830000000004</v>
      </c>
    </row>
    <row r="23" spans="2:13" ht="29.25" customHeight="1" x14ac:dyDescent="0.2">
      <c r="B23" s="477" t="s">
        <v>23</v>
      </c>
      <c r="C23" s="477"/>
      <c r="D23" s="477"/>
      <c r="E23" s="477"/>
      <c r="G23" s="39">
        <f>G20+G22</f>
        <v>2278242.395</v>
      </c>
      <c r="H23" s="39"/>
      <c r="I23" s="40"/>
      <c r="J23" s="41">
        <f>J20+J22</f>
        <v>3504.9883</v>
      </c>
    </row>
    <row r="24" spans="2:13" x14ac:dyDescent="0.2">
      <c r="G24" s="15"/>
      <c r="H24" s="15"/>
      <c r="I24" s="24"/>
      <c r="J24" s="25"/>
    </row>
    <row r="25" spans="2:13" x14ac:dyDescent="0.2">
      <c r="I25" s="16"/>
      <c r="J25" s="16"/>
    </row>
    <row r="26" spans="2:13" x14ac:dyDescent="0.2">
      <c r="I26" s="16"/>
      <c r="J26" s="16"/>
    </row>
    <row r="27" spans="2:13" x14ac:dyDescent="0.2">
      <c r="C27" s="472"/>
      <c r="D27" s="472"/>
      <c r="E27" s="472"/>
      <c r="F27" s="472"/>
    </row>
    <row r="28" spans="2:13" x14ac:dyDescent="0.2">
      <c r="C28" s="42" t="s">
        <v>24</v>
      </c>
      <c r="D28" s="35" t="s">
        <v>25</v>
      </c>
      <c r="L28" s="35"/>
      <c r="M28" s="35"/>
    </row>
    <row r="29" spans="2:13" x14ac:dyDescent="0.2">
      <c r="C29" s="42"/>
      <c r="D29" s="35"/>
    </row>
    <row r="30" spans="2:13" x14ac:dyDescent="0.2">
      <c r="C30" s="43"/>
      <c r="L30" s="35"/>
    </row>
    <row r="31" spans="2:13" x14ac:dyDescent="0.2">
      <c r="C31" s="42" t="s">
        <v>26</v>
      </c>
      <c r="D31" s="8" t="s">
        <v>237</v>
      </c>
    </row>
    <row r="32" spans="2:13" x14ac:dyDescent="0.2">
      <c r="C32" s="43"/>
      <c r="H32" s="17"/>
      <c r="I32" s="17"/>
      <c r="J32" s="17"/>
      <c r="L32" s="35"/>
      <c r="M32" s="44"/>
    </row>
    <row r="33" spans="1:10" x14ac:dyDescent="0.2">
      <c r="A33" s="45"/>
      <c r="B33" s="46"/>
      <c r="C33" s="42" t="s">
        <v>24</v>
      </c>
      <c r="D33" s="480">
        <f>(((1820000+47450+54600+273000)*0.97)*1.07)</f>
        <v>2278242.395</v>
      </c>
      <c r="E33" s="480"/>
    </row>
    <row r="34" spans="1:10" x14ac:dyDescent="0.2">
      <c r="A34" s="45"/>
      <c r="B34" s="46"/>
      <c r="D34" s="15"/>
      <c r="E34" s="15"/>
    </row>
    <row r="35" spans="1:10" x14ac:dyDescent="0.2">
      <c r="A35" s="45"/>
      <c r="B35" s="481"/>
      <c r="C35" s="481"/>
      <c r="D35" s="481"/>
      <c r="E35" s="481"/>
      <c r="F35" s="20"/>
      <c r="G35" s="20"/>
      <c r="H35" s="20"/>
      <c r="I35" s="20"/>
      <c r="J35" s="20"/>
    </row>
    <row r="36" spans="1:10" x14ac:dyDescent="0.2">
      <c r="B36" s="481"/>
      <c r="C36" s="481"/>
      <c r="D36" s="481"/>
      <c r="E36" s="481"/>
      <c r="G36" s="17"/>
      <c r="H36" s="17"/>
      <c r="I36" s="17"/>
      <c r="J36" s="17"/>
    </row>
    <row r="37" spans="1:10" x14ac:dyDescent="0.2">
      <c r="B37" s="482"/>
      <c r="C37" s="482"/>
      <c r="D37" s="482"/>
      <c r="E37" s="482"/>
      <c r="G37" s="17"/>
      <c r="H37" s="17"/>
      <c r="I37" s="17"/>
      <c r="J37" s="17"/>
    </row>
    <row r="38" spans="1:10" x14ac:dyDescent="0.2">
      <c r="B38" s="483"/>
      <c r="C38" s="483"/>
      <c r="D38" s="483"/>
      <c r="E38" s="483"/>
      <c r="F38" s="475"/>
      <c r="G38" s="479"/>
      <c r="H38" s="29"/>
      <c r="I38" s="29"/>
      <c r="J38" s="29"/>
    </row>
    <row r="39" spans="1:10" x14ac:dyDescent="0.2">
      <c r="B39" s="483"/>
      <c r="C39" s="483"/>
      <c r="D39" s="483"/>
      <c r="E39" s="483"/>
      <c r="F39" s="475"/>
      <c r="G39" s="479"/>
      <c r="H39" s="29"/>
      <c r="I39" s="29"/>
      <c r="J39" s="29"/>
    </row>
    <row r="40" spans="1:10" x14ac:dyDescent="0.2">
      <c r="B40" s="483"/>
      <c r="C40" s="483"/>
      <c r="D40" s="483"/>
      <c r="E40" s="483"/>
      <c r="F40" s="475"/>
      <c r="G40" s="479"/>
      <c r="H40" s="29"/>
      <c r="I40" s="29"/>
      <c r="J40" s="29"/>
    </row>
    <row r="41" spans="1:10" x14ac:dyDescent="0.2">
      <c r="B41" s="483"/>
      <c r="C41" s="483"/>
      <c r="D41" s="483"/>
      <c r="E41" s="483"/>
      <c r="F41" s="475"/>
      <c r="G41" s="479"/>
      <c r="H41" s="29"/>
      <c r="I41" s="29"/>
      <c r="J41" s="29"/>
    </row>
    <row r="42" spans="1:10" x14ac:dyDescent="0.2">
      <c r="B42" s="483"/>
      <c r="C42" s="483"/>
      <c r="D42" s="483"/>
      <c r="E42" s="483"/>
      <c r="F42" s="475"/>
      <c r="G42" s="479"/>
      <c r="H42" s="29"/>
      <c r="I42" s="29"/>
      <c r="J42" s="29"/>
    </row>
    <row r="43" spans="1:10" ht="13.5" x14ac:dyDescent="0.25">
      <c r="A43" s="47"/>
      <c r="B43" s="474"/>
      <c r="C43" s="474"/>
      <c r="D43" s="474"/>
      <c r="E43" s="474"/>
      <c r="G43" s="17"/>
      <c r="H43" s="17"/>
      <c r="I43" s="17"/>
      <c r="J43" s="17"/>
    </row>
    <row r="44" spans="1:10" ht="13.5" x14ac:dyDescent="0.25">
      <c r="A44" s="47"/>
      <c r="B44" s="474"/>
      <c r="C44" s="474"/>
      <c r="D44" s="474"/>
      <c r="E44" s="474"/>
    </row>
    <row r="45" spans="1:10" x14ac:dyDescent="0.2">
      <c r="G45" s="20"/>
      <c r="H45" s="20"/>
      <c r="I45" s="20"/>
      <c r="J45" s="20"/>
    </row>
    <row r="46" spans="1:10" x14ac:dyDescent="0.2">
      <c r="G46" s="48"/>
      <c r="H46" s="48"/>
      <c r="I46" s="48"/>
      <c r="J46" s="48"/>
    </row>
  </sheetData>
  <mergeCells count="27">
    <mergeCell ref="F9:G9"/>
    <mergeCell ref="I9:J9"/>
    <mergeCell ref="C2:F2"/>
    <mergeCell ref="C3:I3"/>
    <mergeCell ref="C4:I4"/>
    <mergeCell ref="C5:I5"/>
    <mergeCell ref="B13:E13"/>
    <mergeCell ref="B14:E14"/>
    <mergeCell ref="B15:E15"/>
    <mergeCell ref="B16:E16"/>
    <mergeCell ref="B17:E17"/>
    <mergeCell ref="B43:E43"/>
    <mergeCell ref="B44:E44"/>
    <mergeCell ref="D33:E33"/>
    <mergeCell ref="B35:E35"/>
    <mergeCell ref="B36:E36"/>
    <mergeCell ref="B37:E37"/>
    <mergeCell ref="B38:E42"/>
    <mergeCell ref="F38:F42"/>
    <mergeCell ref="G18:G19"/>
    <mergeCell ref="B20:E20"/>
    <mergeCell ref="B22:E22"/>
    <mergeCell ref="G38:G42"/>
    <mergeCell ref="B23:E23"/>
    <mergeCell ref="C27:F27"/>
    <mergeCell ref="F18:F19"/>
    <mergeCell ref="B18:E19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3"/>
  <sheetViews>
    <sheetView zoomScaleNormal="100" zoomScaleSheetLayoutView="100" workbookViewId="0">
      <selection activeCell="E16" sqref="E16"/>
    </sheetView>
  </sheetViews>
  <sheetFormatPr baseColWidth="10" defaultRowHeight="12.75" x14ac:dyDescent="0.2"/>
  <cols>
    <col min="1" max="1" width="11.42578125" style="43" customWidth="1"/>
    <col min="2" max="3" width="11.42578125" style="8" customWidth="1"/>
    <col min="4" max="4" width="13.140625" style="8" customWidth="1"/>
    <col min="5" max="5" width="11.42578125" style="8" customWidth="1"/>
    <col min="6" max="6" width="17.5703125" style="8" customWidth="1"/>
    <col min="7" max="16384" width="11.42578125" style="8"/>
  </cols>
  <sheetData>
    <row r="4" spans="1:9" x14ac:dyDescent="0.2">
      <c r="A4" s="472" t="s">
        <v>229</v>
      </c>
      <c r="B4" s="472"/>
      <c r="C4" s="472"/>
      <c r="D4" s="472"/>
      <c r="E4" s="472"/>
      <c r="F4" s="472"/>
      <c r="G4" s="472"/>
    </row>
    <row r="5" spans="1:9" x14ac:dyDescent="0.2">
      <c r="A5" s="472" t="s">
        <v>27</v>
      </c>
      <c r="B5" s="472"/>
      <c r="C5" s="472"/>
      <c r="D5" s="472"/>
      <c r="E5" s="472"/>
      <c r="F5" s="472"/>
      <c r="G5" s="472"/>
      <c r="H5" s="49"/>
    </row>
    <row r="6" spans="1:9" x14ac:dyDescent="0.2">
      <c r="A6" s="484" t="s">
        <v>3</v>
      </c>
      <c r="B6" s="484"/>
      <c r="C6" s="484"/>
      <c r="D6" s="484"/>
      <c r="E6" s="484"/>
      <c r="F6" s="484"/>
      <c r="G6" s="484"/>
      <c r="I6" s="31"/>
    </row>
    <row r="7" spans="1:9" x14ac:dyDescent="0.2">
      <c r="A7" s="50"/>
      <c r="B7" s="3"/>
      <c r="C7" s="3"/>
      <c r="D7" s="3"/>
      <c r="E7" s="3"/>
      <c r="F7" s="3"/>
      <c r="G7" s="51"/>
      <c r="I7" s="31"/>
    </row>
    <row r="8" spans="1:9" x14ac:dyDescent="0.2">
      <c r="A8" s="50"/>
      <c r="B8" s="3"/>
      <c r="C8" s="3"/>
      <c r="D8" s="3"/>
      <c r="E8" s="3"/>
      <c r="F8" s="3"/>
      <c r="G8" s="51"/>
      <c r="I8" s="31"/>
    </row>
    <row r="9" spans="1:9" x14ac:dyDescent="0.2">
      <c r="A9" s="50"/>
      <c r="B9" s="3"/>
      <c r="C9" s="3"/>
      <c r="D9" s="3"/>
      <c r="E9" s="3"/>
      <c r="F9" s="3"/>
      <c r="G9" s="51"/>
      <c r="I9" s="31"/>
    </row>
    <row r="10" spans="1:9" x14ac:dyDescent="0.2">
      <c r="A10" s="50"/>
      <c r="B10" s="3"/>
      <c r="C10" s="3"/>
      <c r="D10" s="3"/>
      <c r="E10" s="3"/>
      <c r="F10" s="3"/>
      <c r="G10" s="51"/>
      <c r="I10" s="31"/>
    </row>
    <row r="11" spans="1:9" x14ac:dyDescent="0.2">
      <c r="A11" s="50"/>
      <c r="B11" s="3"/>
      <c r="C11" s="3"/>
      <c r="D11" s="3"/>
      <c r="E11" s="3"/>
      <c r="F11" s="3"/>
      <c r="G11" s="51"/>
      <c r="I11" s="31"/>
    </row>
    <row r="12" spans="1:9" x14ac:dyDescent="0.2">
      <c r="A12" s="52"/>
      <c r="B12" s="485"/>
      <c r="C12" s="485"/>
      <c r="D12" s="485"/>
      <c r="E12" s="53" t="s">
        <v>28</v>
      </c>
      <c r="F12" s="54"/>
      <c r="G12" s="55"/>
      <c r="I12" s="31"/>
    </row>
    <row r="13" spans="1:9" x14ac:dyDescent="0.2">
      <c r="A13" s="56"/>
      <c r="B13" s="15" t="s">
        <v>29</v>
      </c>
      <c r="C13" s="57"/>
      <c r="D13" s="57"/>
      <c r="E13" s="57">
        <f>redaccion!P28</f>
        <v>657</v>
      </c>
      <c r="F13" s="58">
        <f>E13*redaccion!V24</f>
        <v>76829.58</v>
      </c>
      <c r="G13" s="31"/>
    </row>
    <row r="14" spans="1:9" ht="15.75" x14ac:dyDescent="0.25">
      <c r="A14" s="59" t="s">
        <v>4</v>
      </c>
      <c r="B14" s="8" t="s">
        <v>30</v>
      </c>
      <c r="C14" s="60"/>
      <c r="D14" s="60"/>
      <c r="E14" s="61">
        <f>P_vetas!J23</f>
        <v>3504.9883</v>
      </c>
      <c r="F14" s="62">
        <f>E14*redaccion!V24</f>
        <v>409873.331802</v>
      </c>
      <c r="G14" s="31"/>
    </row>
    <row r="15" spans="1:9" ht="16.5" customHeight="1" x14ac:dyDescent="0.25">
      <c r="A15" s="59" t="s">
        <v>5</v>
      </c>
      <c r="B15" s="63" t="s">
        <v>31</v>
      </c>
      <c r="C15" s="63"/>
      <c r="D15" s="63"/>
      <c r="E15" s="63">
        <f>redaccion!P30</f>
        <v>420</v>
      </c>
      <c r="F15" s="64">
        <f>E15*redaccion!V24</f>
        <v>49114.799999999996</v>
      </c>
      <c r="G15" s="31"/>
    </row>
    <row r="16" spans="1:9" ht="15.75" x14ac:dyDescent="0.25">
      <c r="A16" s="59" t="s">
        <v>6</v>
      </c>
      <c r="B16" s="15" t="s">
        <v>32</v>
      </c>
      <c r="C16" s="57"/>
      <c r="D16" s="57"/>
      <c r="E16" s="65">
        <f>E13+E14-E15</f>
        <v>3741.9883</v>
      </c>
      <c r="F16" s="66">
        <f>F13+F14-F15</f>
        <v>437588.11180200003</v>
      </c>
    </row>
    <row r="17" spans="1:6" x14ac:dyDescent="0.2">
      <c r="A17" s="67"/>
      <c r="B17" s="15"/>
      <c r="C17" s="15"/>
      <c r="D17" s="15"/>
      <c r="E17" s="15"/>
      <c r="F17" s="15"/>
    </row>
    <row r="50" spans="1:4" ht="13.5" x14ac:dyDescent="0.25">
      <c r="A50" s="474"/>
      <c r="B50" s="474"/>
      <c r="C50" s="474"/>
      <c r="D50" s="474"/>
    </row>
    <row r="51" spans="1:4" ht="13.5" x14ac:dyDescent="0.25">
      <c r="A51" s="474"/>
      <c r="B51" s="474"/>
      <c r="C51" s="474"/>
      <c r="D51" s="474"/>
    </row>
    <row r="52" spans="1:4" ht="13.5" x14ac:dyDescent="0.25">
      <c r="A52" s="68"/>
    </row>
    <row r="53" spans="1:4" ht="13.5" x14ac:dyDescent="0.25">
      <c r="A53" s="68"/>
    </row>
  </sheetData>
  <mergeCells count="6">
    <mergeCell ref="A50:D50"/>
    <mergeCell ref="A51:D51"/>
    <mergeCell ref="A4:G4"/>
    <mergeCell ref="A5:G5"/>
    <mergeCell ref="A6:G6"/>
    <mergeCell ref="B12:D12"/>
  </mergeCells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3"/>
  <sheetViews>
    <sheetView zoomScaleNormal="100" zoomScaleSheetLayoutView="100" workbookViewId="0">
      <selection activeCell="E14" sqref="E14"/>
    </sheetView>
  </sheetViews>
  <sheetFormatPr baseColWidth="10" defaultRowHeight="12.75" x14ac:dyDescent="0.2"/>
  <cols>
    <col min="1" max="1" width="2.7109375" style="8" customWidth="1"/>
    <col min="2" max="3" width="8.42578125" style="8" customWidth="1"/>
    <col min="4" max="4" width="7.5703125" style="8" customWidth="1"/>
    <col min="5" max="5" width="6.28515625" style="28" customWidth="1"/>
    <col min="6" max="6" width="7.5703125" style="28" customWidth="1"/>
    <col min="7" max="7" width="6.85546875" style="28" customWidth="1"/>
    <col min="8" max="8" width="5.85546875" style="28" customWidth="1"/>
    <col min="9" max="9" width="6.140625" style="28" customWidth="1"/>
    <col min="10" max="11" width="5.85546875" style="28" customWidth="1"/>
    <col min="12" max="12" width="7.28515625" style="28" customWidth="1"/>
    <col min="13" max="13" width="11" style="28" customWidth="1"/>
    <col min="14" max="14" width="8" style="28" customWidth="1"/>
    <col min="15" max="15" width="10.28515625" style="28" customWidth="1"/>
    <col min="16" max="16" width="9.85546875" style="28" customWidth="1"/>
    <col min="17" max="16384" width="11.42578125" style="8"/>
  </cols>
  <sheetData>
    <row r="3" spans="1:17" x14ac:dyDescent="0.2">
      <c r="A3" s="69"/>
      <c r="B3" s="69"/>
      <c r="C3" s="69"/>
      <c r="D3" s="69"/>
      <c r="E3" s="8"/>
      <c r="F3" s="472" t="s">
        <v>229</v>
      </c>
      <c r="G3" s="472"/>
      <c r="H3" s="472"/>
      <c r="I3" s="472"/>
      <c r="J3" s="472"/>
      <c r="K3" s="472"/>
      <c r="L3" s="472"/>
      <c r="M3" s="8"/>
    </row>
    <row r="4" spans="1:17" x14ac:dyDescent="0.2">
      <c r="A4" s="69"/>
      <c r="B4" s="69"/>
      <c r="C4" s="69"/>
      <c r="D4" s="472" t="s">
        <v>33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</row>
    <row r="5" spans="1:17" x14ac:dyDescent="0.2">
      <c r="A5" s="69"/>
      <c r="B5" s="69"/>
      <c r="C5" s="69"/>
      <c r="D5" s="70"/>
      <c r="E5" s="10"/>
      <c r="F5" s="473" t="s">
        <v>238</v>
      </c>
      <c r="G5" s="473"/>
      <c r="H5" s="473"/>
      <c r="I5" s="473"/>
      <c r="J5" s="473"/>
      <c r="K5" s="473"/>
      <c r="L5" s="473"/>
      <c r="M5" s="71"/>
      <c r="N5" s="7"/>
      <c r="O5" s="72"/>
    </row>
    <row r="6" spans="1:17" x14ac:dyDescent="0.2">
      <c r="C6" s="9"/>
      <c r="D6" s="73"/>
      <c r="E6" s="73"/>
      <c r="F6" s="73"/>
      <c r="G6" s="73"/>
      <c r="H6" s="73"/>
      <c r="I6" s="73"/>
      <c r="J6" s="15"/>
      <c r="K6" s="74"/>
      <c r="L6" s="74"/>
      <c r="M6" s="74"/>
      <c r="N6" s="74"/>
    </row>
    <row r="7" spans="1:17" x14ac:dyDescent="0.2">
      <c r="C7" s="9"/>
      <c r="D7" s="9"/>
      <c r="E7" s="9"/>
      <c r="F7" s="9"/>
      <c r="G7" s="9"/>
      <c r="H7" s="9"/>
      <c r="I7" s="9"/>
      <c r="J7" s="8"/>
    </row>
    <row r="8" spans="1:17" x14ac:dyDescent="0.2">
      <c r="C8" s="9"/>
      <c r="D8" s="9"/>
      <c r="E8" s="9"/>
      <c r="F8" s="9"/>
      <c r="G8" s="9"/>
      <c r="H8" s="9"/>
      <c r="I8" s="9"/>
      <c r="J8" s="8"/>
    </row>
    <row r="9" spans="1:17" x14ac:dyDescent="0.2">
      <c r="C9" s="9"/>
      <c r="D9" s="9"/>
      <c r="E9" s="9"/>
      <c r="F9" s="9"/>
      <c r="G9" s="9"/>
      <c r="H9" s="9"/>
      <c r="I9" s="9"/>
      <c r="J9" s="8"/>
    </row>
    <row r="10" spans="1:17" x14ac:dyDescent="0.2">
      <c r="C10" s="9"/>
      <c r="D10" s="9"/>
      <c r="E10" s="9"/>
      <c r="F10" s="9"/>
      <c r="G10" s="9"/>
      <c r="H10" s="9"/>
      <c r="I10" s="9"/>
      <c r="J10" s="8"/>
    </row>
    <row r="11" spans="1:17" x14ac:dyDescent="0.2">
      <c r="A11" s="75"/>
      <c r="B11" s="76"/>
      <c r="C11" s="77"/>
      <c r="D11" s="78"/>
      <c r="E11" s="79" t="s">
        <v>34</v>
      </c>
      <c r="F11" s="80" t="s">
        <v>35</v>
      </c>
      <c r="G11" s="81" t="s">
        <v>36</v>
      </c>
      <c r="H11" s="82" t="s">
        <v>37</v>
      </c>
      <c r="I11" s="81" t="s">
        <v>38</v>
      </c>
      <c r="J11" s="83" t="s">
        <v>39</v>
      </c>
      <c r="K11" s="84" t="s">
        <v>40</v>
      </c>
      <c r="L11" s="83" t="s">
        <v>41</v>
      </c>
      <c r="M11" s="84" t="s">
        <v>42</v>
      </c>
      <c r="N11" s="83" t="s">
        <v>43</v>
      </c>
      <c r="O11" s="84" t="s">
        <v>44</v>
      </c>
      <c r="P11" s="85" t="s">
        <v>45</v>
      </c>
      <c r="Q11" s="86"/>
    </row>
    <row r="12" spans="1:17" ht="12.2" customHeight="1" thickBot="1" x14ac:dyDescent="0.25">
      <c r="B12" s="487" t="s">
        <v>46</v>
      </c>
      <c r="C12" s="487"/>
      <c r="D12" s="487"/>
      <c r="E12" s="87"/>
      <c r="F12" s="88"/>
      <c r="G12" s="88"/>
      <c r="H12" s="88"/>
      <c r="I12" s="89"/>
      <c r="J12" s="90"/>
      <c r="K12" s="90"/>
      <c r="L12" s="90"/>
      <c r="M12" s="90"/>
      <c r="N12" s="90"/>
      <c r="O12" s="90"/>
      <c r="P12" s="461"/>
      <c r="Q12" s="86"/>
    </row>
    <row r="13" spans="1:17" x14ac:dyDescent="0.2">
      <c r="B13" s="487"/>
      <c r="C13" s="487"/>
      <c r="D13" s="487"/>
      <c r="E13" s="91">
        <f>redaccion!P30</f>
        <v>420</v>
      </c>
      <c r="F13" s="92">
        <f>E16</f>
        <v>439.75</v>
      </c>
      <c r="G13" s="92">
        <f t="shared" ref="G13:P13" si="0">F16</f>
        <v>459.5</v>
      </c>
      <c r="H13" s="92">
        <f t="shared" si="0"/>
        <v>479.25</v>
      </c>
      <c r="I13" s="92">
        <f t="shared" si="0"/>
        <v>499</v>
      </c>
      <c r="J13" s="92">
        <f t="shared" si="0"/>
        <v>518.75</v>
      </c>
      <c r="K13" s="92">
        <f t="shared" si="0"/>
        <v>538.5</v>
      </c>
      <c r="L13" s="92">
        <f t="shared" si="0"/>
        <v>558.25</v>
      </c>
      <c r="M13" s="92">
        <f t="shared" si="0"/>
        <v>578</v>
      </c>
      <c r="N13" s="92">
        <f t="shared" si="0"/>
        <v>597.75</v>
      </c>
      <c r="O13" s="459">
        <f t="shared" si="0"/>
        <v>617.5</v>
      </c>
      <c r="P13" s="462">
        <f t="shared" si="0"/>
        <v>637.25</v>
      </c>
      <c r="Q13" s="31"/>
    </row>
    <row r="14" spans="1:17" ht="15" x14ac:dyDescent="0.3">
      <c r="A14" s="93" t="s">
        <v>4</v>
      </c>
      <c r="B14" s="488" t="s">
        <v>7</v>
      </c>
      <c r="C14" s="488"/>
      <c r="D14" s="488"/>
      <c r="E14" s="94">
        <f>'p prod. anual'!E16/12</f>
        <v>311.83235833333333</v>
      </c>
      <c r="F14" s="95">
        <f>E14</f>
        <v>311.83235833333333</v>
      </c>
      <c r="G14" s="95">
        <f t="shared" ref="G14:P14" si="1">F14</f>
        <v>311.83235833333333</v>
      </c>
      <c r="H14" s="95">
        <f t="shared" si="1"/>
        <v>311.83235833333333</v>
      </c>
      <c r="I14" s="95">
        <f t="shared" si="1"/>
        <v>311.83235833333333</v>
      </c>
      <c r="J14" s="95">
        <f t="shared" si="1"/>
        <v>311.83235833333333</v>
      </c>
      <c r="K14" s="95">
        <f t="shared" si="1"/>
        <v>311.83235833333333</v>
      </c>
      <c r="L14" s="95">
        <f t="shared" si="1"/>
        <v>311.83235833333333</v>
      </c>
      <c r="M14" s="95">
        <f t="shared" si="1"/>
        <v>311.83235833333333</v>
      </c>
      <c r="N14" s="95">
        <f t="shared" si="1"/>
        <v>311.83235833333333</v>
      </c>
      <c r="O14" s="460">
        <f t="shared" si="1"/>
        <v>311.83235833333333</v>
      </c>
      <c r="P14" s="463">
        <f t="shared" si="1"/>
        <v>311.83235833333333</v>
      </c>
      <c r="Q14" s="31"/>
    </row>
    <row r="15" spans="1:17" ht="15.75" thickBot="1" x14ac:dyDescent="0.35">
      <c r="A15" s="93" t="s">
        <v>8</v>
      </c>
      <c r="B15" s="489" t="s">
        <v>9</v>
      </c>
      <c r="C15" s="489"/>
      <c r="D15" s="489"/>
      <c r="E15" s="96">
        <f>'p prod. anual'!E14/12</f>
        <v>292.08235833333333</v>
      </c>
      <c r="F15" s="97">
        <f>E15</f>
        <v>292.08235833333333</v>
      </c>
      <c r="G15" s="97">
        <f t="shared" ref="G15:P15" si="2">F15</f>
        <v>292.08235833333333</v>
      </c>
      <c r="H15" s="97">
        <f t="shared" si="2"/>
        <v>292.08235833333333</v>
      </c>
      <c r="I15" s="97">
        <f t="shared" si="2"/>
        <v>292.08235833333333</v>
      </c>
      <c r="J15" s="97">
        <f t="shared" si="2"/>
        <v>292.08235833333333</v>
      </c>
      <c r="K15" s="97">
        <f t="shared" si="2"/>
        <v>292.08235833333333</v>
      </c>
      <c r="L15" s="97">
        <f t="shared" si="2"/>
        <v>292.08235833333333</v>
      </c>
      <c r="M15" s="97">
        <f t="shared" si="2"/>
        <v>292.08235833333333</v>
      </c>
      <c r="N15" s="97">
        <f t="shared" si="2"/>
        <v>292.08235833333333</v>
      </c>
      <c r="O15" s="97">
        <f t="shared" si="2"/>
        <v>292.08235833333333</v>
      </c>
      <c r="P15" s="466">
        <f t="shared" si="2"/>
        <v>292.08235833333333</v>
      </c>
      <c r="Q15" s="86"/>
    </row>
    <row r="16" spans="1:17" ht="36.75" customHeight="1" x14ac:dyDescent="0.2">
      <c r="B16" s="486" t="s">
        <v>47</v>
      </c>
      <c r="C16" s="486"/>
      <c r="D16" s="486"/>
      <c r="E16" s="464">
        <f>E13+E14-E15</f>
        <v>439.75</v>
      </c>
      <c r="F16" s="464">
        <f>F13+F14-F15</f>
        <v>459.5</v>
      </c>
      <c r="G16" s="464">
        <f t="shared" ref="G16:P16" si="3">G13+G14-G15</f>
        <v>479.25</v>
      </c>
      <c r="H16" s="464">
        <f t="shared" si="3"/>
        <v>499</v>
      </c>
      <c r="I16" s="464">
        <f t="shared" si="3"/>
        <v>518.75</v>
      </c>
      <c r="J16" s="464">
        <f t="shared" si="3"/>
        <v>538.5</v>
      </c>
      <c r="K16" s="464">
        <f t="shared" si="3"/>
        <v>558.25</v>
      </c>
      <c r="L16" s="464">
        <f t="shared" si="3"/>
        <v>578</v>
      </c>
      <c r="M16" s="464">
        <f t="shared" si="3"/>
        <v>597.75</v>
      </c>
      <c r="N16" s="464">
        <f t="shared" si="3"/>
        <v>617.5</v>
      </c>
      <c r="O16" s="465">
        <f t="shared" si="3"/>
        <v>637.25</v>
      </c>
      <c r="P16" s="467">
        <f t="shared" si="3"/>
        <v>657</v>
      </c>
      <c r="Q16" s="31"/>
    </row>
    <row r="17" spans="2:16" ht="20.25" customHeight="1" x14ac:dyDescent="0.2">
      <c r="P17" s="74"/>
    </row>
    <row r="32" spans="2:16" ht="13.5" x14ac:dyDescent="0.25">
      <c r="B32" s="474"/>
      <c r="C32" s="474"/>
      <c r="D32" s="474"/>
      <c r="E32" s="474"/>
    </row>
    <row r="33" spans="2:5" ht="13.5" x14ac:dyDescent="0.25">
      <c r="B33" s="474"/>
      <c r="C33" s="474"/>
      <c r="D33" s="474"/>
      <c r="E33" s="474"/>
    </row>
  </sheetData>
  <mergeCells count="9">
    <mergeCell ref="B16:D16"/>
    <mergeCell ref="B32:E32"/>
    <mergeCell ref="B33:E33"/>
    <mergeCell ref="F3:L3"/>
    <mergeCell ref="D4:N4"/>
    <mergeCell ref="F5:L5"/>
    <mergeCell ref="B12:D13"/>
    <mergeCell ref="B14:D14"/>
    <mergeCell ref="B15:D15"/>
  </mergeCells>
  <phoneticPr fontId="0" type="noConversion"/>
  <pageMargins left="0.78749999999999998" right="0.78749999999999998" top="1.0631944444444446" bottom="1.0631944444444446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8"/>
  <sheetViews>
    <sheetView zoomScaleNormal="100" workbookViewId="0">
      <selection activeCell="E15" sqref="E15"/>
    </sheetView>
  </sheetViews>
  <sheetFormatPr baseColWidth="10" defaultRowHeight="12.75" x14ac:dyDescent="0.2"/>
  <cols>
    <col min="1" max="1" width="3.140625" style="8" customWidth="1"/>
    <col min="2" max="2" width="2.7109375" style="8" customWidth="1"/>
    <col min="3" max="3" width="4" style="8" customWidth="1"/>
    <col min="4" max="5" width="11.42578125" style="8" customWidth="1"/>
    <col min="6" max="6" width="20" style="8" customWidth="1"/>
    <col min="7" max="7" width="13.85546875" style="8" customWidth="1"/>
    <col min="8" max="8" width="19.140625" style="8" customWidth="1"/>
    <col min="9" max="16384" width="11.42578125" style="8"/>
  </cols>
  <sheetData>
    <row r="2" spans="2:10" x14ac:dyDescent="0.2">
      <c r="C2" s="98"/>
      <c r="D2" s="493" t="s">
        <v>229</v>
      </c>
      <c r="E2" s="494"/>
      <c r="F2" s="494"/>
      <c r="G2" s="494"/>
      <c r="H2" s="447"/>
      <c r="I2" s="447"/>
      <c r="J2" s="448"/>
    </row>
    <row r="3" spans="2:10" x14ac:dyDescent="0.2">
      <c r="C3" s="98"/>
      <c r="D3" s="472" t="s">
        <v>48</v>
      </c>
      <c r="E3" s="472"/>
      <c r="F3" s="472"/>
      <c r="G3" s="472"/>
      <c r="H3" s="69"/>
    </row>
    <row r="4" spans="2:10" x14ac:dyDescent="0.2">
      <c r="C4" s="99"/>
      <c r="D4" s="473" t="s">
        <v>238</v>
      </c>
      <c r="E4" s="473"/>
      <c r="F4" s="473"/>
      <c r="G4" s="473"/>
      <c r="H4" s="70"/>
    </row>
    <row r="5" spans="2:10" x14ac:dyDescent="0.2">
      <c r="C5" s="100"/>
      <c r="D5" s="13"/>
      <c r="E5" s="3"/>
      <c r="F5" s="3"/>
      <c r="G5" s="14"/>
      <c r="H5" s="101"/>
    </row>
    <row r="6" spans="2:10" x14ac:dyDescent="0.2">
      <c r="C6" s="100"/>
      <c r="D6" s="13"/>
      <c r="E6" s="3"/>
      <c r="F6" s="3"/>
      <c r="G6" s="14"/>
      <c r="H6" s="101"/>
    </row>
    <row r="7" spans="2:10" x14ac:dyDescent="0.2">
      <c r="C7" s="100"/>
      <c r="D7" s="13"/>
      <c r="E7" s="3"/>
      <c r="F7" s="3"/>
      <c r="G7" s="14"/>
      <c r="H7" s="101"/>
    </row>
    <row r="8" spans="2:10" x14ac:dyDescent="0.2">
      <c r="C8" s="15"/>
      <c r="D8" s="15"/>
      <c r="E8" s="15"/>
      <c r="F8" s="15"/>
      <c r="G8" s="15"/>
      <c r="H8" s="15"/>
    </row>
    <row r="10" spans="2:10" x14ac:dyDescent="0.2">
      <c r="C10" s="495" t="s">
        <v>241</v>
      </c>
      <c r="D10" s="495"/>
      <c r="E10" s="495"/>
      <c r="F10" s="495"/>
      <c r="G10" s="495"/>
    </row>
    <row r="11" spans="2:10" x14ac:dyDescent="0.2">
      <c r="C11" s="492" t="s">
        <v>49</v>
      </c>
      <c r="D11" s="492"/>
      <c r="E11" s="492"/>
      <c r="F11" s="15"/>
      <c r="G11" s="25">
        <f>'p prod. anual'!E16*redaccion!O7</f>
        <v>6735.5789400000003</v>
      </c>
    </row>
    <row r="12" spans="2:10" ht="15" x14ac:dyDescent="0.3">
      <c r="B12" s="93" t="s">
        <v>4</v>
      </c>
      <c r="C12" s="481" t="s">
        <v>50</v>
      </c>
      <c r="D12" s="481"/>
      <c r="E12" s="481"/>
      <c r="G12" s="19">
        <f>redaccion!O36</f>
        <v>745.83333333333337</v>
      </c>
      <c r="H12" s="19"/>
    </row>
    <row r="13" spans="2:10" ht="15.75" thickBot="1" x14ac:dyDescent="0.35">
      <c r="B13" s="93" t="s">
        <v>8</v>
      </c>
      <c r="C13" s="496" t="s">
        <v>51</v>
      </c>
      <c r="D13" s="496"/>
      <c r="E13" s="496"/>
      <c r="F13" s="102"/>
      <c r="G13" s="38">
        <f>redaccion!S36</f>
        <v>551.66666666666663</v>
      </c>
      <c r="H13" s="19"/>
    </row>
    <row r="14" spans="2:10" x14ac:dyDescent="0.2">
      <c r="C14" s="492" t="s">
        <v>52</v>
      </c>
      <c r="D14" s="492"/>
      <c r="E14" s="492"/>
      <c r="F14" s="15"/>
      <c r="G14" s="468">
        <f>G11+G12-G13</f>
        <v>6929.7456066666664</v>
      </c>
      <c r="H14" s="8" t="s">
        <v>247</v>
      </c>
    </row>
    <row r="16" spans="2:10" x14ac:dyDescent="0.2">
      <c r="C16" s="103" t="s">
        <v>53</v>
      </c>
      <c r="D16" s="104"/>
      <c r="E16" s="105"/>
      <c r="F16" s="45"/>
      <c r="G16" s="469">
        <f>G14*redaccion!R7</f>
        <v>83156.947279999993</v>
      </c>
      <c r="H16" s="449"/>
    </row>
    <row r="21" spans="2:8" x14ac:dyDescent="0.2">
      <c r="C21" s="495" t="s">
        <v>242</v>
      </c>
      <c r="D21" s="495"/>
      <c r="E21" s="495"/>
      <c r="F21" s="495"/>
      <c r="G21" s="495"/>
    </row>
    <row r="22" spans="2:8" x14ac:dyDescent="0.2">
      <c r="C22" s="492" t="s">
        <v>49</v>
      </c>
      <c r="D22" s="492"/>
      <c r="E22" s="492"/>
      <c r="F22" s="15"/>
      <c r="G22" s="25">
        <f>'p prod. anual'!$E$16*redaccion!O8</f>
        <v>2619.3918099999996</v>
      </c>
    </row>
    <row r="23" spans="2:8" ht="15" x14ac:dyDescent="0.3">
      <c r="B23" s="93" t="s">
        <v>4</v>
      </c>
      <c r="C23" s="481" t="s">
        <v>54</v>
      </c>
      <c r="D23" s="481"/>
      <c r="E23" s="481"/>
      <c r="G23" s="8">
        <f>redaccion!O37</f>
        <v>625</v>
      </c>
    </row>
    <row r="24" spans="2:8" ht="15.75" thickBot="1" x14ac:dyDescent="0.35">
      <c r="B24" s="93" t="s">
        <v>8</v>
      </c>
      <c r="C24" s="496" t="s">
        <v>55</v>
      </c>
      <c r="D24" s="496"/>
      <c r="E24" s="496"/>
      <c r="F24" s="102"/>
      <c r="G24" s="470">
        <f>redaccion!S37</f>
        <v>525</v>
      </c>
    </row>
    <row r="25" spans="2:8" x14ac:dyDescent="0.2">
      <c r="C25" s="492" t="s">
        <v>52</v>
      </c>
      <c r="D25" s="492"/>
      <c r="E25" s="492"/>
      <c r="F25" s="15"/>
      <c r="G25" s="468">
        <f>G22+G23-G24</f>
        <v>2719.3918099999996</v>
      </c>
    </row>
    <row r="27" spans="2:8" x14ac:dyDescent="0.2">
      <c r="C27" s="103" t="s">
        <v>53</v>
      </c>
      <c r="D27" s="103"/>
      <c r="E27" s="104"/>
      <c r="F27" s="105"/>
      <c r="G27" s="469">
        <f>G25*redaccion!R8</f>
        <v>54387.836199999991</v>
      </c>
      <c r="H27" s="106"/>
    </row>
    <row r="28" spans="2:8" x14ac:dyDescent="0.2">
      <c r="C28" s="103"/>
      <c r="D28" s="103"/>
      <c r="E28" s="104"/>
      <c r="F28" s="105"/>
      <c r="G28" s="107"/>
      <c r="H28" s="450"/>
    </row>
    <row r="29" spans="2:8" x14ac:dyDescent="0.2">
      <c r="C29" s="103"/>
      <c r="D29" s="103"/>
      <c r="E29" s="104"/>
      <c r="F29" s="105"/>
      <c r="G29" s="107"/>
      <c r="H29" s="450"/>
    </row>
    <row r="30" spans="2:8" x14ac:dyDescent="0.2">
      <c r="C30" s="103"/>
      <c r="D30" s="103"/>
      <c r="E30" s="104"/>
      <c r="F30" s="105"/>
      <c r="G30" s="107"/>
      <c r="H30" s="450"/>
    </row>
    <row r="31" spans="2:8" ht="13.5" thickBot="1" x14ac:dyDescent="0.25">
      <c r="C31" s="495" t="s">
        <v>243</v>
      </c>
      <c r="D31" s="495"/>
      <c r="E31" s="495"/>
      <c r="F31" s="495"/>
      <c r="G31" s="495"/>
    </row>
    <row r="32" spans="2:8" x14ac:dyDescent="0.2">
      <c r="C32" s="492" t="s">
        <v>49</v>
      </c>
      <c r="D32" s="492"/>
      <c r="E32" s="492"/>
      <c r="F32" s="15"/>
      <c r="G32" s="25">
        <f>'p prod. anual'!E16*redaccion!O9</f>
        <v>5612.9824499999995</v>
      </c>
    </row>
    <row r="33" spans="2:9" x14ac:dyDescent="0.2">
      <c r="C33" s="481" t="s">
        <v>54</v>
      </c>
      <c r="D33" s="481"/>
      <c r="E33" s="481"/>
      <c r="G33" s="19">
        <f>redaccion!O38</f>
        <v>728.57142857142856</v>
      </c>
    </row>
    <row r="34" spans="2:9" ht="13.5" thickBot="1" x14ac:dyDescent="0.25">
      <c r="C34" s="496" t="s">
        <v>55</v>
      </c>
      <c r="D34" s="496"/>
      <c r="E34" s="496"/>
      <c r="F34" s="102"/>
      <c r="G34" s="38">
        <f>redaccion!S38</f>
        <v>600</v>
      </c>
    </row>
    <row r="35" spans="2:9" x14ac:dyDescent="0.2">
      <c r="C35" s="492" t="s">
        <v>52</v>
      </c>
      <c r="D35" s="492"/>
      <c r="E35" s="492"/>
      <c r="F35" s="15"/>
      <c r="G35" s="468">
        <f>G32+G33-G34</f>
        <v>5741.553878571428</v>
      </c>
    </row>
    <row r="37" spans="2:9" x14ac:dyDescent="0.2">
      <c r="C37" s="103" t="s">
        <v>53</v>
      </c>
      <c r="D37" s="103"/>
      <c r="E37" s="104"/>
      <c r="F37" s="105"/>
      <c r="G37" s="469">
        <f>G35*redaccion!R9</f>
        <v>80381.754299999986</v>
      </c>
      <c r="H37" s="106"/>
    </row>
    <row r="38" spans="2:9" x14ac:dyDescent="0.2">
      <c r="C38" s="103"/>
      <c r="D38" s="103"/>
      <c r="E38" s="104"/>
      <c r="F38" s="105"/>
      <c r="G38" s="107"/>
      <c r="H38" s="450"/>
    </row>
    <row r="39" spans="2:9" x14ac:dyDescent="0.2">
      <c r="C39" s="103"/>
      <c r="D39" s="103"/>
      <c r="E39" s="104"/>
      <c r="F39" s="105"/>
      <c r="G39" s="107"/>
      <c r="H39" s="450"/>
    </row>
    <row r="40" spans="2:9" x14ac:dyDescent="0.2">
      <c r="C40" s="103"/>
      <c r="D40" s="103"/>
      <c r="E40" s="104"/>
      <c r="F40" s="105"/>
      <c r="G40" s="107"/>
      <c r="H40" s="450"/>
    </row>
    <row r="41" spans="2:9" x14ac:dyDescent="0.2">
      <c r="C41" s="103"/>
      <c r="D41" s="103"/>
      <c r="E41" s="104"/>
      <c r="F41" s="105"/>
      <c r="G41" s="107"/>
      <c r="H41" s="450"/>
    </row>
    <row r="42" spans="2:9" x14ac:dyDescent="0.2">
      <c r="H42" s="49"/>
    </row>
    <row r="43" spans="2:9" x14ac:dyDescent="0.2">
      <c r="G43" s="108"/>
      <c r="H43" s="471">
        <f>G35+G25+G14</f>
        <v>15390.691295238095</v>
      </c>
      <c r="I43" s="31"/>
    </row>
    <row r="44" spans="2:9" x14ac:dyDescent="0.2">
      <c r="C44" s="4" t="s">
        <v>10</v>
      </c>
      <c r="H44" s="109">
        <f>G16+G27+G37</f>
        <v>217926.53777999996</v>
      </c>
    </row>
    <row r="45" spans="2:9" ht="37.5" customHeight="1" x14ac:dyDescent="0.2">
      <c r="C45" s="472"/>
      <c r="D45" s="472"/>
      <c r="E45" s="472"/>
      <c r="F45" s="472"/>
      <c r="G45" s="472"/>
      <c r="H45" s="15"/>
    </row>
    <row r="46" spans="2:9" x14ac:dyDescent="0.2">
      <c r="C46" s="490"/>
      <c r="D46" s="490"/>
      <c r="E46" s="490"/>
      <c r="G46" s="16"/>
    </row>
    <row r="47" spans="2:9" ht="15" x14ac:dyDescent="0.3">
      <c r="B47" s="93"/>
      <c r="C47" s="490"/>
      <c r="D47" s="490"/>
      <c r="E47" s="490"/>
      <c r="G47" s="16"/>
    </row>
    <row r="48" spans="2:9" ht="15" x14ac:dyDescent="0.3">
      <c r="B48" s="93"/>
      <c r="C48" s="490"/>
      <c r="D48" s="490"/>
      <c r="E48" s="490"/>
      <c r="F48" s="111"/>
      <c r="G48" s="111"/>
    </row>
    <row r="49" spans="3:8" x14ac:dyDescent="0.2">
      <c r="C49" s="490"/>
      <c r="D49" s="490"/>
      <c r="E49" s="490"/>
      <c r="G49" s="35"/>
    </row>
    <row r="51" spans="3:8" x14ac:dyDescent="0.2">
      <c r="D51" s="490"/>
      <c r="E51" s="490"/>
      <c r="F51" s="490"/>
      <c r="G51" s="107"/>
      <c r="H51" s="112"/>
    </row>
    <row r="52" spans="3:8" x14ac:dyDescent="0.2">
      <c r="D52" s="110"/>
      <c r="E52" s="110"/>
      <c r="F52" s="110"/>
      <c r="G52" s="107"/>
      <c r="H52" s="112"/>
    </row>
    <row r="53" spans="3:8" x14ac:dyDescent="0.2">
      <c r="D53" s="110"/>
      <c r="E53" s="110"/>
      <c r="F53" s="110"/>
      <c r="G53" s="107"/>
      <c r="H53" s="112"/>
    </row>
    <row r="54" spans="3:8" x14ac:dyDescent="0.2">
      <c r="D54" s="110"/>
      <c r="E54" s="110"/>
      <c r="F54" s="110"/>
      <c r="G54" s="107"/>
      <c r="H54" s="112"/>
    </row>
    <row r="56" spans="3:8" x14ac:dyDescent="0.2">
      <c r="F56" s="491"/>
      <c r="G56" s="491"/>
      <c r="H56" s="112"/>
    </row>
    <row r="57" spans="3:8" ht="13.5" x14ac:dyDescent="0.25">
      <c r="C57" s="474"/>
      <c r="D57" s="474"/>
      <c r="E57" s="474"/>
      <c r="F57" s="474"/>
      <c r="H57" s="112"/>
    </row>
    <row r="58" spans="3:8" ht="13.5" x14ac:dyDescent="0.25">
      <c r="C58" s="474"/>
      <c r="D58" s="474"/>
      <c r="E58" s="474"/>
      <c r="F58" s="474"/>
    </row>
  </sheetData>
  <mergeCells count="27">
    <mergeCell ref="C33:E33"/>
    <mergeCell ref="C34:E34"/>
    <mergeCell ref="C35:E35"/>
    <mergeCell ref="C25:E25"/>
    <mergeCell ref="C45:G45"/>
    <mergeCell ref="C11:E11"/>
    <mergeCell ref="C12:E12"/>
    <mergeCell ref="D2:G2"/>
    <mergeCell ref="D3:G3"/>
    <mergeCell ref="D4:G4"/>
    <mergeCell ref="C10:G10"/>
    <mergeCell ref="C13:E13"/>
    <mergeCell ref="C14:E14"/>
    <mergeCell ref="C21:G21"/>
    <mergeCell ref="C22:E22"/>
    <mergeCell ref="C23:E23"/>
    <mergeCell ref="C24:E24"/>
    <mergeCell ref="C31:G31"/>
    <mergeCell ref="C32:E32"/>
    <mergeCell ref="C58:F58"/>
    <mergeCell ref="C48:E48"/>
    <mergeCell ref="C49:E49"/>
    <mergeCell ref="C46:E46"/>
    <mergeCell ref="C47:E47"/>
    <mergeCell ref="D51:F51"/>
    <mergeCell ref="F56:G56"/>
    <mergeCell ref="C57:F57"/>
  </mergeCells>
  <phoneticPr fontId="0" type="noConversion"/>
  <pageMargins left="0.78749999999999998" right="0.78749999999999998" top="1.0527777777777778" bottom="1.0527777777777778" header="0.51180555555555551" footer="0.51180555555555551"/>
  <pageSetup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zoomScaleNormal="100" workbookViewId="0">
      <selection activeCell="K29" sqref="K29"/>
    </sheetView>
  </sheetViews>
  <sheetFormatPr baseColWidth="10" defaultColWidth="11.5703125" defaultRowHeight="12.75" x14ac:dyDescent="0.2"/>
  <cols>
    <col min="1" max="1" width="1" style="113" customWidth="1"/>
    <col min="2" max="2" width="11.5703125" style="113"/>
    <col min="3" max="3" width="9.5703125" style="113" customWidth="1"/>
    <col min="4" max="5" width="11.28515625" style="113" customWidth="1"/>
    <col min="6" max="6" width="10.28515625" style="113" customWidth="1"/>
    <col min="7" max="7" width="11.28515625" style="113" bestFit="1" customWidth="1"/>
    <col min="8" max="8" width="11.5703125" style="113"/>
    <col min="9" max="9" width="11.7109375" style="113" bestFit="1" customWidth="1"/>
    <col min="10" max="10" width="12.28515625" style="113" bestFit="1" customWidth="1"/>
    <col min="11" max="16384" width="11.5703125" style="113"/>
  </cols>
  <sheetData>
    <row r="2" spans="1:10" x14ac:dyDescent="0.2">
      <c r="B2" s="501" t="s">
        <v>229</v>
      </c>
      <c r="C2" s="502"/>
      <c r="D2" s="502"/>
      <c r="E2" s="502"/>
      <c r="F2" s="502"/>
      <c r="G2" s="502"/>
      <c r="H2" s="448"/>
    </row>
    <row r="3" spans="1:10" x14ac:dyDescent="0.2">
      <c r="B3" s="503" t="s">
        <v>11</v>
      </c>
      <c r="C3" s="504"/>
      <c r="D3" s="504"/>
      <c r="E3" s="504"/>
      <c r="F3" s="504"/>
      <c r="G3" s="504"/>
    </row>
    <row r="4" spans="1:10" ht="13.5" thickBot="1" x14ac:dyDescent="0.25">
      <c r="A4" s="114"/>
      <c r="B4" s="505" t="s">
        <v>238</v>
      </c>
      <c r="C4" s="506"/>
      <c r="D4" s="506"/>
      <c r="E4" s="506"/>
      <c r="F4" s="506"/>
      <c r="G4" s="506"/>
    </row>
    <row r="5" spans="1:10" x14ac:dyDescent="0.2">
      <c r="A5" s="115"/>
      <c r="B5" s="116"/>
      <c r="C5" s="117"/>
      <c r="D5" s="117"/>
      <c r="E5" s="117"/>
      <c r="F5" s="117"/>
      <c r="G5" s="118"/>
    </row>
    <row r="6" spans="1:10" x14ac:dyDescent="0.2">
      <c r="A6" s="115"/>
      <c r="B6" s="116"/>
      <c r="C6" s="117"/>
      <c r="D6" s="117"/>
      <c r="E6" s="117"/>
      <c r="F6" s="117"/>
      <c r="G6" s="118"/>
    </row>
    <row r="7" spans="1:10" x14ac:dyDescent="0.2">
      <c r="A7" s="115"/>
      <c r="B7" s="116"/>
      <c r="C7" s="117"/>
      <c r="D7" s="117"/>
      <c r="E7" s="117"/>
      <c r="F7" s="117"/>
      <c r="G7" s="118"/>
    </row>
    <row r="8" spans="1:10" x14ac:dyDescent="0.2">
      <c r="A8" s="115"/>
      <c r="B8" s="116"/>
      <c r="C8" s="117"/>
      <c r="D8" s="117"/>
      <c r="E8" s="117"/>
      <c r="F8" s="117"/>
      <c r="G8" s="118"/>
    </row>
    <row r="9" spans="1:10" x14ac:dyDescent="0.2">
      <c r="A9" s="119"/>
      <c r="B9" s="120"/>
      <c r="C9" s="121"/>
      <c r="D9" s="121"/>
      <c r="E9" s="121"/>
      <c r="F9" s="121"/>
      <c r="G9" s="122"/>
    </row>
    <row r="10" spans="1:10" x14ac:dyDescent="0.2">
      <c r="A10" s="119"/>
      <c r="B10" s="120"/>
      <c r="C10" s="117"/>
      <c r="D10" s="507" t="s">
        <v>241</v>
      </c>
      <c r="E10" s="507"/>
      <c r="F10" s="507" t="s">
        <v>245</v>
      </c>
      <c r="G10" s="507"/>
      <c r="H10" s="507" t="s">
        <v>246</v>
      </c>
      <c r="I10" s="507"/>
    </row>
    <row r="11" spans="1:10" ht="12.75" customHeight="1" thickBot="1" x14ac:dyDescent="0.25">
      <c r="A11" s="123"/>
      <c r="B11" s="509" t="s">
        <v>56</v>
      </c>
      <c r="C11" s="497" t="s">
        <v>57</v>
      </c>
      <c r="D11" s="508" t="s">
        <v>247</v>
      </c>
      <c r="E11" s="508" t="s">
        <v>58</v>
      </c>
      <c r="F11" s="508" t="s">
        <v>247</v>
      </c>
      <c r="G11" s="500" t="s">
        <v>58</v>
      </c>
      <c r="H11" s="508" t="s">
        <v>247</v>
      </c>
      <c r="I11" s="500" t="s">
        <v>58</v>
      </c>
      <c r="J11" s="497" t="s">
        <v>59</v>
      </c>
    </row>
    <row r="12" spans="1:10" ht="13.5" thickBot="1" x14ac:dyDescent="0.25">
      <c r="A12" s="124"/>
      <c r="B12" s="509"/>
      <c r="C12" s="497"/>
      <c r="D12" s="508"/>
      <c r="E12" s="508"/>
      <c r="F12" s="508"/>
      <c r="G12" s="500"/>
      <c r="H12" s="508"/>
      <c r="I12" s="500"/>
      <c r="J12" s="497"/>
    </row>
    <row r="13" spans="1:10" x14ac:dyDescent="0.2">
      <c r="A13" s="124"/>
      <c r="B13" s="125" t="s">
        <v>60</v>
      </c>
      <c r="C13" s="126">
        <f>'p prod.mensual'!E14</f>
        <v>311.83235833333333</v>
      </c>
      <c r="D13" s="127">
        <f>C13*redaccion!$O$7</f>
        <v>561.29824500000007</v>
      </c>
      <c r="E13" s="541">
        <f>D13*redaccion!$R$7</f>
        <v>6735.5789400000012</v>
      </c>
      <c r="F13" s="538">
        <f>C13*redaccion!$O$8</f>
        <v>218.28265083333332</v>
      </c>
      <c r="G13" s="540">
        <f>F13*redaccion!$R$8</f>
        <v>4365.6530166666662</v>
      </c>
      <c r="H13" s="538">
        <f>C13*redaccion!$O$9</f>
        <v>467.7485375</v>
      </c>
      <c r="I13" s="540">
        <f>H13*redaccion!$R$9</f>
        <v>6548.4795249999997</v>
      </c>
      <c r="J13" s="539">
        <f>I13+G13+E13</f>
        <v>17649.711481666665</v>
      </c>
    </row>
    <row r="14" spans="1:10" x14ac:dyDescent="0.2">
      <c r="A14" s="124"/>
      <c r="B14" s="128" t="s">
        <v>35</v>
      </c>
      <c r="C14" s="129">
        <f>'p prod.mensual'!F14</f>
        <v>311.83235833333333</v>
      </c>
      <c r="D14" s="127">
        <f>C14*redaccion!$O$7</f>
        <v>561.29824500000007</v>
      </c>
      <c r="E14" s="541">
        <f>D14*redaccion!$R$7</f>
        <v>6735.5789400000012</v>
      </c>
      <c r="F14" s="538">
        <f>C14*redaccion!$O$8</f>
        <v>218.28265083333332</v>
      </c>
      <c r="G14" s="540">
        <f>F14*redaccion!$R$8</f>
        <v>4365.6530166666662</v>
      </c>
      <c r="H14" s="538">
        <f>C14*redaccion!$O$9</f>
        <v>467.7485375</v>
      </c>
      <c r="I14" s="540">
        <f>H14*redaccion!$R$9</f>
        <v>6548.4795249999997</v>
      </c>
      <c r="J14" s="539">
        <f t="shared" ref="J14:J24" si="0">I14+G14+E14</f>
        <v>17649.711481666665</v>
      </c>
    </row>
    <row r="15" spans="1:10" x14ac:dyDescent="0.2">
      <c r="A15" s="124"/>
      <c r="B15" s="128" t="s">
        <v>36</v>
      </c>
      <c r="C15" s="129">
        <f>'p prod.mensual'!G14</f>
        <v>311.83235833333333</v>
      </c>
      <c r="D15" s="127">
        <f>C15*redaccion!$O$7</f>
        <v>561.29824500000007</v>
      </c>
      <c r="E15" s="541">
        <f>D15*redaccion!$R$7</f>
        <v>6735.5789400000012</v>
      </c>
      <c r="F15" s="538">
        <f>C15*redaccion!$O$8</f>
        <v>218.28265083333332</v>
      </c>
      <c r="G15" s="540">
        <f>F15*redaccion!$R$8</f>
        <v>4365.6530166666662</v>
      </c>
      <c r="H15" s="538">
        <f>C15*redaccion!$O$9</f>
        <v>467.7485375</v>
      </c>
      <c r="I15" s="540">
        <f>H15*redaccion!$R$9</f>
        <v>6548.4795249999997</v>
      </c>
      <c r="J15" s="539">
        <f t="shared" si="0"/>
        <v>17649.711481666665</v>
      </c>
    </row>
    <row r="16" spans="1:10" x14ac:dyDescent="0.2">
      <c r="A16" s="124"/>
      <c r="B16" s="128" t="s">
        <v>37</v>
      </c>
      <c r="C16" s="129">
        <f>'p prod.mensual'!H14</f>
        <v>311.83235833333333</v>
      </c>
      <c r="D16" s="127">
        <f>C16*redaccion!$O$7</f>
        <v>561.29824500000007</v>
      </c>
      <c r="E16" s="541">
        <f>D16*redaccion!$R$7</f>
        <v>6735.5789400000012</v>
      </c>
      <c r="F16" s="538">
        <f>C16*redaccion!$O$8</f>
        <v>218.28265083333332</v>
      </c>
      <c r="G16" s="540">
        <f>F16*redaccion!$R$8</f>
        <v>4365.6530166666662</v>
      </c>
      <c r="H16" s="538">
        <f>C16*redaccion!$O$9</f>
        <v>467.7485375</v>
      </c>
      <c r="I16" s="540">
        <f>H16*redaccion!$R$9</f>
        <v>6548.4795249999997</v>
      </c>
      <c r="J16" s="539">
        <f t="shared" si="0"/>
        <v>17649.711481666665</v>
      </c>
    </row>
    <row r="17" spans="1:10" x14ac:dyDescent="0.2">
      <c r="A17" s="124"/>
      <c r="B17" s="128" t="s">
        <v>61</v>
      </c>
      <c r="C17" s="129">
        <f>'p prod.mensual'!I14</f>
        <v>311.83235833333333</v>
      </c>
      <c r="D17" s="127">
        <f>C17*redaccion!$O$7</f>
        <v>561.29824500000007</v>
      </c>
      <c r="E17" s="541">
        <f>D17*redaccion!$R$7</f>
        <v>6735.5789400000012</v>
      </c>
      <c r="F17" s="538">
        <f>C17*redaccion!$O$8</f>
        <v>218.28265083333332</v>
      </c>
      <c r="G17" s="540">
        <f>F17*redaccion!$R$8</f>
        <v>4365.6530166666662</v>
      </c>
      <c r="H17" s="538">
        <f>C17*redaccion!$O$9</f>
        <v>467.7485375</v>
      </c>
      <c r="I17" s="540">
        <f>H17*redaccion!$R$9</f>
        <v>6548.4795249999997</v>
      </c>
      <c r="J17" s="539">
        <f t="shared" si="0"/>
        <v>17649.711481666665</v>
      </c>
    </row>
    <row r="18" spans="1:10" x14ac:dyDescent="0.2">
      <c r="A18" s="124"/>
      <c r="B18" s="128" t="s">
        <v>39</v>
      </c>
      <c r="C18" s="129">
        <f>'p prod.mensual'!J14</f>
        <v>311.83235833333333</v>
      </c>
      <c r="D18" s="127">
        <f>C18*redaccion!$O$7</f>
        <v>561.29824500000007</v>
      </c>
      <c r="E18" s="541">
        <f>D18*redaccion!$R$7</f>
        <v>6735.5789400000012</v>
      </c>
      <c r="F18" s="538">
        <f>C18*redaccion!$O$8</f>
        <v>218.28265083333332</v>
      </c>
      <c r="G18" s="540">
        <f>F18*redaccion!$R$8</f>
        <v>4365.6530166666662</v>
      </c>
      <c r="H18" s="538">
        <f>C18*redaccion!$O$9</f>
        <v>467.7485375</v>
      </c>
      <c r="I18" s="540">
        <f>H18*redaccion!$R$9</f>
        <v>6548.4795249999997</v>
      </c>
      <c r="J18" s="539">
        <f t="shared" si="0"/>
        <v>17649.711481666665</v>
      </c>
    </row>
    <row r="19" spans="1:10" x14ac:dyDescent="0.2">
      <c r="A19" s="124"/>
      <c r="B19" s="128" t="s">
        <v>40</v>
      </c>
      <c r="C19" s="129">
        <f>'p prod.mensual'!K14</f>
        <v>311.83235833333333</v>
      </c>
      <c r="D19" s="127">
        <f>C19*redaccion!$O$7</f>
        <v>561.29824500000007</v>
      </c>
      <c r="E19" s="541">
        <f>D19*redaccion!$R$7</f>
        <v>6735.5789400000012</v>
      </c>
      <c r="F19" s="538">
        <f>C19*redaccion!$O$8</f>
        <v>218.28265083333332</v>
      </c>
      <c r="G19" s="540">
        <f>F19*redaccion!$R$8</f>
        <v>4365.6530166666662</v>
      </c>
      <c r="H19" s="538">
        <f>C19*redaccion!$O$9</f>
        <v>467.7485375</v>
      </c>
      <c r="I19" s="540">
        <f>H19*redaccion!$R$9</f>
        <v>6548.4795249999997</v>
      </c>
      <c r="J19" s="539">
        <f t="shared" si="0"/>
        <v>17649.711481666665</v>
      </c>
    </row>
    <row r="20" spans="1:10" x14ac:dyDescent="0.2">
      <c r="A20" s="124"/>
      <c r="B20" s="128" t="s">
        <v>41</v>
      </c>
      <c r="C20" s="129">
        <f>'p prod.mensual'!L14</f>
        <v>311.83235833333333</v>
      </c>
      <c r="D20" s="127">
        <f>C20*redaccion!$O$7</f>
        <v>561.29824500000007</v>
      </c>
      <c r="E20" s="541">
        <f>D20*redaccion!$R$7</f>
        <v>6735.5789400000012</v>
      </c>
      <c r="F20" s="538">
        <f>C20*redaccion!$O$8</f>
        <v>218.28265083333332</v>
      </c>
      <c r="G20" s="540">
        <f>F20*redaccion!$R$8</f>
        <v>4365.6530166666662</v>
      </c>
      <c r="H20" s="538">
        <f>C20*redaccion!$O$9</f>
        <v>467.7485375</v>
      </c>
      <c r="I20" s="540">
        <f>H20*redaccion!$R$9</f>
        <v>6548.4795249999997</v>
      </c>
      <c r="J20" s="539">
        <f t="shared" si="0"/>
        <v>17649.711481666665</v>
      </c>
    </row>
    <row r="21" spans="1:10" x14ac:dyDescent="0.2">
      <c r="A21" s="124"/>
      <c r="B21" s="128" t="s">
        <v>42</v>
      </c>
      <c r="C21" s="129">
        <f>'p prod.mensual'!M14</f>
        <v>311.83235833333333</v>
      </c>
      <c r="D21" s="127">
        <f>C21*redaccion!$O$7</f>
        <v>561.29824500000007</v>
      </c>
      <c r="E21" s="541">
        <f>D21*redaccion!$R$7</f>
        <v>6735.5789400000012</v>
      </c>
      <c r="F21" s="538">
        <f>C21*redaccion!$O$8</f>
        <v>218.28265083333332</v>
      </c>
      <c r="G21" s="540">
        <f>F21*redaccion!$R$8</f>
        <v>4365.6530166666662</v>
      </c>
      <c r="H21" s="538">
        <f>C21*redaccion!$O$9</f>
        <v>467.7485375</v>
      </c>
      <c r="I21" s="540">
        <f>H21*redaccion!$R$9</f>
        <v>6548.4795249999997</v>
      </c>
      <c r="J21" s="539">
        <f t="shared" si="0"/>
        <v>17649.711481666665</v>
      </c>
    </row>
    <row r="22" spans="1:10" x14ac:dyDescent="0.2">
      <c r="A22" s="124"/>
      <c r="B22" s="128" t="s">
        <v>43</v>
      </c>
      <c r="C22" s="129">
        <f>'p prod.mensual'!N14</f>
        <v>311.83235833333333</v>
      </c>
      <c r="D22" s="127">
        <f>C22*redaccion!$O$7</f>
        <v>561.29824500000007</v>
      </c>
      <c r="E22" s="541">
        <f>D22*redaccion!$R$7</f>
        <v>6735.5789400000012</v>
      </c>
      <c r="F22" s="538">
        <f>C22*redaccion!$O$8</f>
        <v>218.28265083333332</v>
      </c>
      <c r="G22" s="540">
        <f>F22*redaccion!$R$8</f>
        <v>4365.6530166666662</v>
      </c>
      <c r="H22" s="538">
        <f>C22*redaccion!$O$9</f>
        <v>467.7485375</v>
      </c>
      <c r="I22" s="540">
        <f>H22*redaccion!$R$9</f>
        <v>6548.4795249999997</v>
      </c>
      <c r="J22" s="539">
        <f t="shared" si="0"/>
        <v>17649.711481666665</v>
      </c>
    </row>
    <row r="23" spans="1:10" x14ac:dyDescent="0.2">
      <c r="A23" s="124"/>
      <c r="B23" s="128" t="s">
        <v>44</v>
      </c>
      <c r="C23" s="129">
        <f>'p prod.mensual'!O14</f>
        <v>311.83235833333333</v>
      </c>
      <c r="D23" s="127">
        <f>C23*redaccion!$O$7</f>
        <v>561.29824500000007</v>
      </c>
      <c r="E23" s="541">
        <f>D23*redaccion!$R$7</f>
        <v>6735.5789400000012</v>
      </c>
      <c r="F23" s="538">
        <f>C23*redaccion!$O$8</f>
        <v>218.28265083333332</v>
      </c>
      <c r="G23" s="540">
        <f>F23*redaccion!$R$8</f>
        <v>4365.6530166666662</v>
      </c>
      <c r="H23" s="538">
        <f>C23*redaccion!$O$9</f>
        <v>467.7485375</v>
      </c>
      <c r="I23" s="540">
        <f>H23*redaccion!$R$9</f>
        <v>6548.4795249999997</v>
      </c>
      <c r="J23" s="539">
        <f t="shared" si="0"/>
        <v>17649.711481666665</v>
      </c>
    </row>
    <row r="24" spans="1:10" ht="13.5" thickBot="1" x14ac:dyDescent="0.25">
      <c r="A24" s="124"/>
      <c r="B24" s="130" t="s">
        <v>45</v>
      </c>
      <c r="C24" s="129">
        <f>'p prod.mensual'!P14</f>
        <v>311.83235833333333</v>
      </c>
      <c r="D24" s="127">
        <f>C24*redaccion!$O$7</f>
        <v>561.29824500000007</v>
      </c>
      <c r="E24" s="541">
        <f>D24*redaccion!$R$7</f>
        <v>6735.5789400000012</v>
      </c>
      <c r="F24" s="538">
        <f>C24*redaccion!$O$8</f>
        <v>218.28265083333332</v>
      </c>
      <c r="G24" s="540">
        <f>F24*redaccion!$R$8</f>
        <v>4365.6530166666662</v>
      </c>
      <c r="H24" s="538">
        <f>C24*redaccion!$O$9</f>
        <v>467.7485375</v>
      </c>
      <c r="I24" s="540">
        <f>H24*redaccion!$R$9</f>
        <v>6548.4795249999997</v>
      </c>
      <c r="J24" s="539">
        <f t="shared" si="0"/>
        <v>17649.711481666665</v>
      </c>
    </row>
    <row r="25" spans="1:10" x14ac:dyDescent="0.2">
      <c r="A25" s="131"/>
      <c r="B25" s="132" t="s">
        <v>62</v>
      </c>
      <c r="C25" s="133">
        <f>SUM(C13:C24)</f>
        <v>3741.9882999999991</v>
      </c>
      <c r="D25" s="133">
        <f t="shared" ref="D25:J25" si="1">SUM(D13:D24)</f>
        <v>6735.5789400000003</v>
      </c>
      <c r="E25" s="542">
        <f t="shared" si="1"/>
        <v>80826.947280000022</v>
      </c>
      <c r="F25" s="133">
        <f t="shared" si="1"/>
        <v>2619.3918099999996</v>
      </c>
      <c r="G25" s="542">
        <f t="shared" si="1"/>
        <v>52387.836199999983</v>
      </c>
      <c r="H25" s="133">
        <f t="shared" si="1"/>
        <v>5612.9824499999995</v>
      </c>
      <c r="I25" s="542">
        <f t="shared" si="1"/>
        <v>78581.754300000015</v>
      </c>
      <c r="J25" s="542">
        <f t="shared" si="1"/>
        <v>211796.53777999993</v>
      </c>
    </row>
    <row r="27" spans="1:10" x14ac:dyDescent="0.2">
      <c r="B27" s="498"/>
      <c r="C27" s="134"/>
      <c r="D27" s="499"/>
      <c r="E27" s="499"/>
      <c r="F27" s="119"/>
      <c r="G27" s="135"/>
    </row>
    <row r="28" spans="1:10" x14ac:dyDescent="0.2">
      <c r="B28" s="498"/>
      <c r="C28" s="134"/>
      <c r="E28" s="136"/>
      <c r="F28" s="137"/>
    </row>
    <row r="29" spans="1:10" x14ac:dyDescent="0.2">
      <c r="B29" s="134"/>
      <c r="C29" s="138"/>
      <c r="F29" s="137"/>
    </row>
    <row r="30" spans="1:10" x14ac:dyDescent="0.2">
      <c r="B30" s="134"/>
      <c r="C30" s="138"/>
      <c r="F30" s="137"/>
    </row>
    <row r="31" spans="1:10" x14ac:dyDescent="0.2">
      <c r="B31" s="134"/>
      <c r="C31" s="138"/>
      <c r="F31" s="137"/>
    </row>
    <row r="32" spans="1:10" x14ac:dyDescent="0.2">
      <c r="B32" s="134"/>
      <c r="C32" s="138"/>
      <c r="F32" s="137"/>
    </row>
    <row r="33" spans="2:7" x14ac:dyDescent="0.2">
      <c r="B33" s="134"/>
      <c r="C33" s="138"/>
      <c r="F33" s="137"/>
    </row>
    <row r="34" spans="2:7" x14ac:dyDescent="0.2">
      <c r="B34" s="134"/>
      <c r="C34" s="138"/>
      <c r="F34" s="137"/>
    </row>
    <row r="35" spans="2:7" x14ac:dyDescent="0.2">
      <c r="B35" s="134"/>
      <c r="C35" s="138"/>
      <c r="F35" s="137"/>
    </row>
    <row r="36" spans="2:7" x14ac:dyDescent="0.2">
      <c r="B36" s="134"/>
      <c r="C36" s="138"/>
      <c r="F36" s="137"/>
    </row>
    <row r="37" spans="2:7" x14ac:dyDescent="0.2">
      <c r="B37" s="134"/>
      <c r="C37" s="138"/>
      <c r="F37" s="137"/>
    </row>
    <row r="38" spans="2:7" x14ac:dyDescent="0.2">
      <c r="B38" s="134"/>
      <c r="C38" s="138"/>
      <c r="F38" s="137"/>
    </row>
    <row r="39" spans="2:7" x14ac:dyDescent="0.2">
      <c r="B39" s="134"/>
      <c r="C39" s="138"/>
      <c r="F39" s="137"/>
    </row>
    <row r="40" spans="2:7" x14ac:dyDescent="0.2">
      <c r="B40" s="134"/>
      <c r="C40" s="138"/>
      <c r="F40" s="136"/>
      <c r="G40" s="136"/>
    </row>
    <row r="41" spans="2:7" x14ac:dyDescent="0.2">
      <c r="B41" s="136"/>
      <c r="C41" s="136"/>
      <c r="D41" s="136"/>
      <c r="E41" s="136"/>
    </row>
    <row r="50" spans="1:5" ht="13.5" x14ac:dyDescent="0.25">
      <c r="A50" s="139"/>
      <c r="B50" s="474"/>
      <c r="C50" s="474"/>
      <c r="D50" s="474"/>
      <c r="E50" s="474"/>
    </row>
    <row r="51" spans="1:5" ht="13.5" x14ac:dyDescent="0.25">
      <c r="A51" s="139"/>
      <c r="B51" s="474"/>
      <c r="C51" s="474"/>
      <c r="D51" s="474"/>
      <c r="E51" s="474"/>
    </row>
  </sheetData>
  <mergeCells count="19">
    <mergeCell ref="J11:J12"/>
    <mergeCell ref="D10:E10"/>
    <mergeCell ref="F10:G10"/>
    <mergeCell ref="B11:B12"/>
    <mergeCell ref="C11:C12"/>
    <mergeCell ref="D11:D12"/>
    <mergeCell ref="E11:E12"/>
    <mergeCell ref="F11:F12"/>
    <mergeCell ref="B2:G2"/>
    <mergeCell ref="B3:G3"/>
    <mergeCell ref="B4:G4"/>
    <mergeCell ref="H10:I10"/>
    <mergeCell ref="H11:H12"/>
    <mergeCell ref="I11:I12"/>
    <mergeCell ref="B51:E51"/>
    <mergeCell ref="B27:B28"/>
    <mergeCell ref="D27:E27"/>
    <mergeCell ref="B50:E50"/>
    <mergeCell ref="G11:G12"/>
  </mergeCells>
  <phoneticPr fontId="0" type="noConversion"/>
  <pageMargins left="0.78749999999999998" right="0.78749999999999998" top="1.0527777777777778" bottom="1.0527777777777778" header="0.51180555555555551" footer="0.51180555555555551"/>
  <pageSetup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zoomScaleNormal="100" workbookViewId="0">
      <selection activeCell="G60" sqref="G60"/>
    </sheetView>
  </sheetViews>
  <sheetFormatPr baseColWidth="10" defaultColWidth="11.5703125" defaultRowHeight="12.75" x14ac:dyDescent="0.2"/>
  <cols>
    <col min="1" max="1" width="7.7109375" style="140" customWidth="1"/>
    <col min="2" max="2" width="10.28515625" style="140" customWidth="1"/>
    <col min="3" max="3" width="15.5703125" style="140" customWidth="1"/>
    <col min="4" max="4" width="12" style="140" customWidth="1"/>
    <col min="5" max="6" width="11.5703125" style="140"/>
    <col min="7" max="7" width="14" style="140" customWidth="1"/>
    <col min="8" max="8" width="8.42578125" style="140" customWidth="1"/>
    <col min="9" max="9" width="8.140625" style="140" customWidth="1"/>
    <col min="10" max="16384" width="11.5703125" style="140"/>
  </cols>
  <sheetData>
    <row r="1" spans="1:7" x14ac:dyDescent="0.2">
      <c r="A1" s="493" t="s">
        <v>229</v>
      </c>
      <c r="B1" s="494"/>
      <c r="C1" s="494"/>
      <c r="D1" s="494"/>
      <c r="E1" s="494"/>
      <c r="F1" s="494"/>
      <c r="G1" s="514"/>
    </row>
    <row r="2" spans="1:7" x14ac:dyDescent="0.2">
      <c r="A2" s="472" t="s">
        <v>63</v>
      </c>
      <c r="B2" s="472"/>
      <c r="C2" s="472"/>
      <c r="D2" s="472"/>
      <c r="E2" s="472"/>
      <c r="F2" s="472"/>
      <c r="G2" s="472"/>
    </row>
    <row r="3" spans="1:7" x14ac:dyDescent="0.2">
      <c r="A3" s="473" t="s">
        <v>238</v>
      </c>
      <c r="B3" s="473"/>
      <c r="C3" s="473"/>
      <c r="D3" s="473"/>
      <c r="E3" s="473"/>
      <c r="F3" s="473"/>
      <c r="G3" s="473"/>
    </row>
    <row r="5" spans="1:7" x14ac:dyDescent="0.2">
      <c r="B5" s="515" t="s">
        <v>244</v>
      </c>
      <c r="C5" s="515"/>
      <c r="D5" s="515"/>
      <c r="E5" s="515"/>
      <c r="F5" s="515"/>
    </row>
    <row r="6" spans="1:7" x14ac:dyDescent="0.2">
      <c r="B6" s="510" t="s">
        <v>64</v>
      </c>
      <c r="C6" s="510"/>
      <c r="D6" s="510"/>
      <c r="E6" s="510"/>
      <c r="F6" s="510"/>
    </row>
    <row r="7" spans="1:7" x14ac:dyDescent="0.2">
      <c r="B7" s="142"/>
      <c r="C7" s="142"/>
      <c r="D7" s="141">
        <v>2015</v>
      </c>
      <c r="E7" s="142"/>
      <c r="F7" s="142"/>
    </row>
    <row r="8" spans="1:7" ht="25.5" x14ac:dyDescent="0.2">
      <c r="A8" s="143"/>
      <c r="B8" s="144" t="s">
        <v>65</v>
      </c>
      <c r="C8" s="145" t="s">
        <v>66</v>
      </c>
      <c r="D8" s="145" t="s">
        <v>67</v>
      </c>
      <c r="E8" s="145" t="s">
        <v>68</v>
      </c>
      <c r="F8" s="146" t="s">
        <v>69</v>
      </c>
      <c r="G8" s="147"/>
    </row>
    <row r="9" spans="1:7" x14ac:dyDescent="0.2">
      <c r="A9" s="143"/>
      <c r="B9" s="148" t="s">
        <v>60</v>
      </c>
      <c r="C9" s="149"/>
      <c r="D9" s="150"/>
      <c r="E9" s="150"/>
      <c r="F9" s="151"/>
      <c r="G9" s="152"/>
    </row>
    <row r="10" spans="1:7" x14ac:dyDescent="0.2">
      <c r="A10" s="143"/>
      <c r="B10" s="153" t="s">
        <v>35</v>
      </c>
      <c r="C10" s="149"/>
      <c r="D10" s="150"/>
      <c r="E10" s="154"/>
      <c r="F10" s="155"/>
      <c r="G10" s="152"/>
    </row>
    <row r="11" spans="1:7" x14ac:dyDescent="0.2">
      <c r="A11" s="143"/>
      <c r="B11" s="153" t="s">
        <v>36</v>
      </c>
      <c r="C11" s="149"/>
      <c r="D11" s="150"/>
      <c r="E11" s="154"/>
      <c r="F11" s="155"/>
      <c r="G11" s="152"/>
    </row>
    <row r="12" spans="1:7" x14ac:dyDescent="0.2">
      <c r="A12" s="143"/>
      <c r="B12" s="153" t="s">
        <v>37</v>
      </c>
      <c r="C12" s="149"/>
      <c r="D12" s="150"/>
      <c r="E12" s="154"/>
      <c r="F12" s="155"/>
      <c r="G12" s="152"/>
    </row>
    <row r="13" spans="1:7" x14ac:dyDescent="0.2">
      <c r="A13" s="143"/>
      <c r="B13" s="153" t="s">
        <v>61</v>
      </c>
      <c r="C13" s="149"/>
      <c r="D13" s="150"/>
      <c r="E13" s="154"/>
      <c r="F13" s="155"/>
      <c r="G13" s="152"/>
    </row>
    <row r="14" spans="1:7" x14ac:dyDescent="0.2">
      <c r="A14" s="143"/>
      <c r="B14" s="153" t="s">
        <v>39</v>
      </c>
      <c r="C14" s="149"/>
      <c r="D14" s="150"/>
      <c r="E14" s="154"/>
      <c r="F14" s="155"/>
      <c r="G14" s="152"/>
    </row>
    <row r="15" spans="1:7" x14ac:dyDescent="0.2">
      <c r="A15" s="143"/>
      <c r="B15" s="153" t="s">
        <v>40</v>
      </c>
      <c r="C15" s="149"/>
      <c r="D15" s="150"/>
      <c r="E15" s="154"/>
      <c r="F15" s="155"/>
      <c r="G15" s="152"/>
    </row>
    <row r="16" spans="1:7" x14ac:dyDescent="0.2">
      <c r="A16" s="143"/>
      <c r="B16" s="153" t="s">
        <v>41</v>
      </c>
      <c r="C16" s="149"/>
      <c r="D16" s="150"/>
      <c r="E16" s="154"/>
      <c r="F16" s="155"/>
      <c r="G16" s="152"/>
    </row>
    <row r="17" spans="1:10" x14ac:dyDescent="0.2">
      <c r="A17" s="143"/>
      <c r="B17" s="153" t="s">
        <v>42</v>
      </c>
      <c r="C17" s="149"/>
      <c r="D17" s="150"/>
      <c r="E17" s="154"/>
      <c r="F17" s="155"/>
      <c r="G17" s="152"/>
    </row>
    <row r="18" spans="1:10" x14ac:dyDescent="0.2">
      <c r="A18" s="143"/>
      <c r="B18" s="153" t="s">
        <v>43</v>
      </c>
      <c r="C18" s="149"/>
      <c r="D18" s="150"/>
      <c r="E18" s="154"/>
      <c r="F18" s="155"/>
      <c r="G18" s="152"/>
    </row>
    <row r="19" spans="1:10" x14ac:dyDescent="0.2">
      <c r="A19" s="143"/>
      <c r="B19" s="153" t="s">
        <v>44</v>
      </c>
      <c r="C19" s="149"/>
      <c r="D19" s="150"/>
      <c r="E19" s="154"/>
      <c r="F19" s="155"/>
      <c r="G19" s="152"/>
    </row>
    <row r="20" spans="1:10" x14ac:dyDescent="0.2">
      <c r="A20" s="143"/>
      <c r="B20" s="156" t="s">
        <v>45</v>
      </c>
      <c r="C20" s="149"/>
      <c r="D20" s="157"/>
      <c r="E20" s="157"/>
      <c r="F20" s="158"/>
      <c r="G20" s="152"/>
    </row>
    <row r="21" spans="1:10" x14ac:dyDescent="0.2">
      <c r="A21" s="143"/>
      <c r="B21" s="159" t="s">
        <v>70</v>
      </c>
      <c r="C21" s="160"/>
      <c r="D21" s="161"/>
      <c r="E21" s="161"/>
      <c r="F21" s="162"/>
      <c r="G21" s="152" t="s">
        <v>247</v>
      </c>
    </row>
    <row r="22" spans="1:10" x14ac:dyDescent="0.2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4" spans="1:10" x14ac:dyDescent="0.2">
      <c r="B24" s="511" t="s">
        <v>242</v>
      </c>
      <c r="C24" s="512"/>
      <c r="D24" s="512"/>
      <c r="E24" s="512"/>
      <c r="F24" s="513"/>
    </row>
    <row r="25" spans="1:10" x14ac:dyDescent="0.2">
      <c r="B25" s="510" t="s">
        <v>64</v>
      </c>
      <c r="C25" s="510"/>
      <c r="D25" s="510"/>
      <c r="E25" s="510"/>
      <c r="F25" s="510"/>
    </row>
    <row r="26" spans="1:10" x14ac:dyDescent="0.2">
      <c r="B26" s="142"/>
      <c r="C26" s="142"/>
      <c r="D26" s="141">
        <v>2015</v>
      </c>
      <c r="E26" s="142"/>
      <c r="F26" s="142"/>
    </row>
    <row r="27" spans="1:10" ht="25.5" x14ac:dyDescent="0.2">
      <c r="A27" s="143"/>
      <c r="B27" s="144" t="s">
        <v>65</v>
      </c>
      <c r="C27" s="144" t="s">
        <v>66</v>
      </c>
      <c r="D27" s="144" t="s">
        <v>67</v>
      </c>
      <c r="E27" s="144" t="s">
        <v>68</v>
      </c>
      <c r="F27" s="144" t="s">
        <v>69</v>
      </c>
      <c r="G27" s="164"/>
    </row>
    <row r="28" spans="1:10" x14ac:dyDescent="0.2">
      <c r="A28" s="143"/>
      <c r="B28" s="148" t="s">
        <v>60</v>
      </c>
      <c r="C28" s="165"/>
      <c r="D28" s="149"/>
      <c r="E28" s="149"/>
      <c r="F28" s="151"/>
      <c r="G28" s="164"/>
    </row>
    <row r="29" spans="1:10" x14ac:dyDescent="0.2">
      <c r="A29" s="143"/>
      <c r="B29" s="153" t="s">
        <v>35</v>
      </c>
      <c r="C29" s="165"/>
      <c r="D29" s="149"/>
      <c r="E29" s="166"/>
      <c r="F29" s="155"/>
      <c r="G29" s="164"/>
    </row>
    <row r="30" spans="1:10" x14ac:dyDescent="0.2">
      <c r="A30" s="143"/>
      <c r="B30" s="153" t="s">
        <v>36</v>
      </c>
      <c r="C30" s="165"/>
      <c r="D30" s="149"/>
      <c r="E30" s="166"/>
      <c r="F30" s="155"/>
      <c r="G30" s="164"/>
    </row>
    <row r="31" spans="1:10" x14ac:dyDescent="0.2">
      <c r="A31" s="143"/>
      <c r="B31" s="153" t="s">
        <v>37</v>
      </c>
      <c r="C31" s="165"/>
      <c r="D31" s="149"/>
      <c r="E31" s="166"/>
      <c r="F31" s="155"/>
      <c r="G31" s="164"/>
    </row>
    <row r="32" spans="1:10" x14ac:dyDescent="0.2">
      <c r="A32" s="143"/>
      <c r="B32" s="153" t="s">
        <v>61</v>
      </c>
      <c r="C32" s="165"/>
      <c r="D32" s="149"/>
      <c r="E32" s="166"/>
      <c r="F32" s="155"/>
      <c r="G32" s="164"/>
    </row>
    <row r="33" spans="1:7" x14ac:dyDescent="0.2">
      <c r="A33" s="143"/>
      <c r="B33" s="153" t="s">
        <v>39</v>
      </c>
      <c r="C33" s="165"/>
      <c r="D33" s="149"/>
      <c r="E33" s="166"/>
      <c r="F33" s="155"/>
      <c r="G33" s="164"/>
    </row>
    <row r="34" spans="1:7" x14ac:dyDescent="0.2">
      <c r="A34" s="143"/>
      <c r="B34" s="153" t="s">
        <v>40</v>
      </c>
      <c r="C34" s="165"/>
      <c r="D34" s="149"/>
      <c r="E34" s="166"/>
      <c r="F34" s="155"/>
      <c r="G34" s="164"/>
    </row>
    <row r="35" spans="1:7" x14ac:dyDescent="0.2">
      <c r="A35" s="143"/>
      <c r="B35" s="153" t="s">
        <v>41</v>
      </c>
      <c r="C35" s="165"/>
      <c r="D35" s="149"/>
      <c r="E35" s="166"/>
      <c r="F35" s="155"/>
      <c r="G35" s="164"/>
    </row>
    <row r="36" spans="1:7" x14ac:dyDescent="0.2">
      <c r="A36" s="143"/>
      <c r="B36" s="153" t="s">
        <v>42</v>
      </c>
      <c r="C36" s="165"/>
      <c r="D36" s="149"/>
      <c r="E36" s="166"/>
      <c r="F36" s="155"/>
      <c r="G36" s="164"/>
    </row>
    <row r="37" spans="1:7" x14ac:dyDescent="0.2">
      <c r="A37" s="143"/>
      <c r="B37" s="153" t="s">
        <v>43</v>
      </c>
      <c r="C37" s="165"/>
      <c r="D37" s="149"/>
      <c r="E37" s="166"/>
      <c r="F37" s="155"/>
      <c r="G37" s="164"/>
    </row>
    <row r="38" spans="1:7" x14ac:dyDescent="0.2">
      <c r="A38" s="143"/>
      <c r="B38" s="153" t="s">
        <v>44</v>
      </c>
      <c r="C38" s="165"/>
      <c r="D38" s="149"/>
      <c r="E38" s="166"/>
      <c r="F38" s="155"/>
      <c r="G38" s="164"/>
    </row>
    <row r="39" spans="1:7" x14ac:dyDescent="0.2">
      <c r="A39" s="143"/>
      <c r="B39" s="156" t="s">
        <v>45</v>
      </c>
      <c r="C39" s="167"/>
      <c r="D39" s="168"/>
      <c r="E39" s="168"/>
      <c r="F39" s="158"/>
      <c r="G39" s="164"/>
    </row>
    <row r="40" spans="1:7" x14ac:dyDescent="0.2">
      <c r="A40" s="143"/>
      <c r="B40" s="159" t="s">
        <v>70</v>
      </c>
      <c r="C40" s="161"/>
      <c r="D40" s="160"/>
      <c r="E40" s="160"/>
      <c r="F40" s="162"/>
      <c r="G40" s="164" t="s">
        <v>247</v>
      </c>
    </row>
    <row r="41" spans="1:7" x14ac:dyDescent="0.2">
      <c r="B41" s="163"/>
      <c r="C41" s="163"/>
      <c r="D41" s="163"/>
      <c r="E41" s="163"/>
      <c r="F41" s="163"/>
    </row>
    <row r="43" spans="1:7" x14ac:dyDescent="0.2">
      <c r="B43" s="511" t="s">
        <v>243</v>
      </c>
      <c r="C43" s="512"/>
      <c r="D43" s="512"/>
      <c r="E43" s="512"/>
      <c r="F43" s="513"/>
    </row>
    <row r="44" spans="1:7" x14ac:dyDescent="0.2">
      <c r="B44" s="510" t="s">
        <v>64</v>
      </c>
      <c r="C44" s="510"/>
      <c r="D44" s="510"/>
      <c r="E44" s="510"/>
      <c r="F44" s="510"/>
    </row>
    <row r="45" spans="1:7" ht="13.5" thickBot="1" x14ac:dyDescent="0.25">
      <c r="B45" s="142"/>
      <c r="C45" s="142"/>
      <c r="D45" s="445">
        <v>2015</v>
      </c>
      <c r="E45" s="142"/>
      <c r="F45" s="142"/>
    </row>
    <row r="46" spans="1:7" ht="26.25" thickBot="1" x14ac:dyDescent="0.25">
      <c r="B46" s="144" t="s">
        <v>65</v>
      </c>
      <c r="C46" s="144" t="s">
        <v>66</v>
      </c>
      <c r="D46" s="144" t="s">
        <v>67</v>
      </c>
      <c r="E46" s="144" t="s">
        <v>68</v>
      </c>
      <c r="F46" s="144" t="s">
        <v>69</v>
      </c>
    </row>
    <row r="47" spans="1:7" x14ac:dyDescent="0.2">
      <c r="B47" s="148" t="s">
        <v>60</v>
      </c>
      <c r="C47" s="165"/>
      <c r="D47" s="149"/>
      <c r="E47" s="149"/>
      <c r="F47" s="151"/>
    </row>
    <row r="48" spans="1:7" x14ac:dyDescent="0.2">
      <c r="B48" s="153" t="s">
        <v>35</v>
      </c>
      <c r="C48" s="165"/>
      <c r="D48" s="149"/>
      <c r="E48" s="166"/>
      <c r="F48" s="155"/>
    </row>
    <row r="49" spans="1:7" ht="13.5" x14ac:dyDescent="0.25">
      <c r="A49" s="451"/>
      <c r="B49" s="153" t="s">
        <v>36</v>
      </c>
      <c r="C49" s="165"/>
      <c r="D49" s="149"/>
      <c r="E49" s="166"/>
      <c r="F49" s="155"/>
    </row>
    <row r="50" spans="1:7" ht="13.5" x14ac:dyDescent="0.25">
      <c r="A50" s="451"/>
      <c r="B50" s="153" t="s">
        <v>37</v>
      </c>
      <c r="C50" s="165"/>
      <c r="D50" s="149"/>
      <c r="E50" s="166"/>
      <c r="F50" s="155"/>
    </row>
    <row r="51" spans="1:7" x14ac:dyDescent="0.2">
      <c r="B51" s="153" t="s">
        <v>61</v>
      </c>
      <c r="C51" s="165"/>
      <c r="D51" s="149"/>
      <c r="E51" s="166"/>
      <c r="F51" s="155"/>
    </row>
    <row r="52" spans="1:7" x14ac:dyDescent="0.2">
      <c r="B52" s="153" t="s">
        <v>39</v>
      </c>
      <c r="C52" s="165"/>
      <c r="D52" s="149"/>
      <c r="E52" s="166"/>
      <c r="F52" s="155"/>
    </row>
    <row r="53" spans="1:7" x14ac:dyDescent="0.2">
      <c r="B53" s="153" t="s">
        <v>40</v>
      </c>
      <c r="C53" s="165"/>
      <c r="D53" s="149"/>
      <c r="E53" s="166"/>
      <c r="F53" s="155"/>
    </row>
    <row r="54" spans="1:7" x14ac:dyDescent="0.2">
      <c r="B54" s="153" t="s">
        <v>41</v>
      </c>
      <c r="C54" s="165"/>
      <c r="D54" s="149"/>
      <c r="E54" s="166"/>
      <c r="F54" s="155"/>
    </row>
    <row r="55" spans="1:7" x14ac:dyDescent="0.2">
      <c r="B55" s="153" t="s">
        <v>42</v>
      </c>
      <c r="C55" s="165"/>
      <c r="D55" s="149"/>
      <c r="E55" s="166"/>
      <c r="F55" s="155"/>
    </row>
    <row r="56" spans="1:7" x14ac:dyDescent="0.2">
      <c r="B56" s="153" t="s">
        <v>43</v>
      </c>
      <c r="C56" s="165"/>
      <c r="D56" s="149"/>
      <c r="E56" s="166"/>
      <c r="F56" s="155"/>
    </row>
    <row r="57" spans="1:7" x14ac:dyDescent="0.2">
      <c r="B57" s="153" t="s">
        <v>44</v>
      </c>
      <c r="C57" s="165"/>
      <c r="D57" s="149"/>
      <c r="E57" s="166"/>
      <c r="F57" s="155"/>
    </row>
    <row r="58" spans="1:7" ht="13.5" thickBot="1" x14ac:dyDescent="0.25">
      <c r="B58" s="156" t="s">
        <v>45</v>
      </c>
      <c r="C58" s="167"/>
      <c r="D58" s="168"/>
      <c r="E58" s="168"/>
      <c r="F58" s="158"/>
    </row>
    <row r="59" spans="1:7" x14ac:dyDescent="0.2">
      <c r="B59" s="159" t="s">
        <v>70</v>
      </c>
      <c r="C59" s="161"/>
      <c r="D59" s="160"/>
      <c r="E59" s="160"/>
      <c r="F59" s="162"/>
      <c r="G59" s="140" t="s">
        <v>247</v>
      </c>
    </row>
  </sheetData>
  <mergeCells count="9">
    <mergeCell ref="B44:F44"/>
    <mergeCell ref="B43:F43"/>
    <mergeCell ref="B25:F25"/>
    <mergeCell ref="A1:G1"/>
    <mergeCell ref="A2:G2"/>
    <mergeCell ref="A3:G3"/>
    <mergeCell ref="B5:F5"/>
    <mergeCell ref="B6:F6"/>
    <mergeCell ref="B24:F24"/>
  </mergeCells>
  <phoneticPr fontId="0" type="noConversion"/>
  <pageMargins left="0.78749999999999998" right="0.78749999999999998" top="1.0527777777777778" bottom="1.0527777777777778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6"/>
  <sheetViews>
    <sheetView zoomScaleNormal="100" workbookViewId="0">
      <selection activeCell="I12" sqref="I12"/>
    </sheetView>
  </sheetViews>
  <sheetFormatPr baseColWidth="10" defaultRowHeight="12.75" x14ac:dyDescent="0.2"/>
  <cols>
    <col min="1" max="1" width="2.42578125" style="8" customWidth="1"/>
    <col min="2" max="3" width="11.42578125" style="8" customWidth="1"/>
    <col min="4" max="4" width="14.140625" style="8" customWidth="1"/>
    <col min="5" max="8" width="11.42578125" style="8" customWidth="1"/>
    <col min="9" max="9" width="14" style="8" customWidth="1"/>
    <col min="10" max="10" width="1.85546875" style="8" customWidth="1"/>
    <col min="11" max="16384" width="11.42578125" style="8"/>
  </cols>
  <sheetData>
    <row r="3" spans="1:11" x14ac:dyDescent="0.2">
      <c r="B3" s="493" t="s">
        <v>229</v>
      </c>
      <c r="C3" s="494"/>
      <c r="D3" s="494"/>
      <c r="E3" s="494"/>
      <c r="F3" s="494"/>
      <c r="G3" s="494"/>
      <c r="H3" s="494"/>
      <c r="I3" s="494"/>
      <c r="J3" s="514"/>
    </row>
    <row r="4" spans="1:11" x14ac:dyDescent="0.2">
      <c r="B4" s="493" t="s">
        <v>71</v>
      </c>
      <c r="C4" s="493"/>
      <c r="D4" s="493"/>
      <c r="E4" s="493"/>
      <c r="F4" s="493"/>
      <c r="G4" s="493"/>
      <c r="H4" s="493"/>
      <c r="I4" s="493"/>
      <c r="J4" s="49"/>
    </row>
    <row r="5" spans="1:11" x14ac:dyDescent="0.2">
      <c r="A5" s="10"/>
      <c r="B5" s="484" t="s">
        <v>238</v>
      </c>
      <c r="C5" s="484"/>
      <c r="D5" s="484"/>
      <c r="E5" s="484"/>
      <c r="F5" s="484"/>
      <c r="G5" s="484"/>
      <c r="H5" s="484"/>
      <c r="I5" s="484"/>
      <c r="J5" s="1"/>
      <c r="K5" s="31"/>
    </row>
    <row r="6" spans="1:11" x14ac:dyDescent="0.2">
      <c r="J6" s="15"/>
    </row>
    <row r="9" spans="1:11" x14ac:dyDescent="0.2">
      <c r="E9" s="517"/>
      <c r="F9" s="517"/>
      <c r="G9" s="446"/>
      <c r="H9" s="446"/>
    </row>
    <row r="10" spans="1:11" x14ac:dyDescent="0.2">
      <c r="E10" s="517"/>
      <c r="F10" s="517"/>
      <c r="G10" s="446"/>
      <c r="H10" s="446"/>
    </row>
    <row r="11" spans="1:11" x14ac:dyDescent="0.2">
      <c r="C11" s="31"/>
    </row>
    <row r="12" spans="1:11" ht="13.5" thickBot="1" x14ac:dyDescent="0.25">
      <c r="B12" s="170"/>
      <c r="C12" s="518" t="s">
        <v>248</v>
      </c>
      <c r="D12" s="518"/>
      <c r="E12" s="516" t="s">
        <v>242</v>
      </c>
      <c r="F12" s="516"/>
      <c r="G12" s="516" t="s">
        <v>243</v>
      </c>
      <c r="H12" s="516"/>
      <c r="I12" s="456" t="s">
        <v>13</v>
      </c>
    </row>
    <row r="13" spans="1:11" ht="13.5" thickBot="1" x14ac:dyDescent="0.25">
      <c r="B13" s="171" t="s">
        <v>65</v>
      </c>
      <c r="C13" s="172" t="s">
        <v>69</v>
      </c>
      <c r="D13" s="173" t="s">
        <v>72</v>
      </c>
      <c r="E13" s="174" t="s">
        <v>69</v>
      </c>
      <c r="F13" s="175" t="s">
        <v>72</v>
      </c>
      <c r="G13" s="174" t="s">
        <v>69</v>
      </c>
      <c r="H13" s="175" t="s">
        <v>72</v>
      </c>
      <c r="I13" s="176"/>
    </row>
    <row r="14" spans="1:11" x14ac:dyDescent="0.2">
      <c r="A14" s="108"/>
      <c r="B14" s="177" t="s">
        <v>60</v>
      </c>
      <c r="C14" s="178"/>
      <c r="D14" s="179"/>
      <c r="E14" s="180"/>
      <c r="F14" s="181"/>
      <c r="G14" s="452"/>
      <c r="H14" s="452"/>
      <c r="I14" s="182"/>
    </row>
    <row r="15" spans="1:11" x14ac:dyDescent="0.2">
      <c r="A15" s="108"/>
      <c r="B15" s="183" t="s">
        <v>35</v>
      </c>
      <c r="C15" s="184"/>
      <c r="D15" s="185"/>
      <c r="E15" s="186"/>
      <c r="F15" s="187"/>
      <c r="G15" s="453"/>
      <c r="H15" s="453"/>
      <c r="I15" s="188"/>
    </row>
    <row r="16" spans="1:11" x14ac:dyDescent="0.2">
      <c r="A16" s="108"/>
      <c r="B16" s="183" t="s">
        <v>36</v>
      </c>
      <c r="C16" s="184"/>
      <c r="D16" s="185"/>
      <c r="E16" s="186"/>
      <c r="F16" s="187"/>
      <c r="G16" s="453"/>
      <c r="H16" s="453"/>
      <c r="I16" s="188"/>
    </row>
    <row r="17" spans="1:9" x14ac:dyDescent="0.2">
      <c r="A17" s="108"/>
      <c r="B17" s="183" t="s">
        <v>37</v>
      </c>
      <c r="C17" s="184"/>
      <c r="D17" s="185"/>
      <c r="E17" s="186"/>
      <c r="F17" s="187"/>
      <c r="G17" s="453"/>
      <c r="H17" s="453"/>
      <c r="I17" s="188"/>
    </row>
    <row r="18" spans="1:9" x14ac:dyDescent="0.2">
      <c r="A18" s="108"/>
      <c r="B18" s="183" t="s">
        <v>61</v>
      </c>
      <c r="C18" s="184"/>
      <c r="D18" s="185"/>
      <c r="E18" s="186"/>
      <c r="F18" s="187"/>
      <c r="G18" s="453"/>
      <c r="H18" s="453"/>
      <c r="I18" s="188"/>
    </row>
    <row r="19" spans="1:9" x14ac:dyDescent="0.2">
      <c r="A19" s="108"/>
      <c r="B19" s="183" t="s">
        <v>39</v>
      </c>
      <c r="C19" s="184"/>
      <c r="D19" s="185"/>
      <c r="E19" s="186"/>
      <c r="F19" s="187"/>
      <c r="G19" s="453"/>
      <c r="H19" s="453"/>
      <c r="I19" s="188"/>
    </row>
    <row r="20" spans="1:9" x14ac:dyDescent="0.2">
      <c r="A20" s="108"/>
      <c r="B20" s="183" t="s">
        <v>40</v>
      </c>
      <c r="C20" s="184"/>
      <c r="D20" s="185"/>
      <c r="E20" s="186"/>
      <c r="F20" s="187"/>
      <c r="G20" s="453"/>
      <c r="H20" s="453"/>
      <c r="I20" s="188"/>
    </row>
    <row r="21" spans="1:9" x14ac:dyDescent="0.2">
      <c r="A21" s="108"/>
      <c r="B21" s="183" t="s">
        <v>41</v>
      </c>
      <c r="C21" s="184"/>
      <c r="D21" s="185"/>
      <c r="E21" s="186"/>
      <c r="F21" s="187"/>
      <c r="G21" s="453"/>
      <c r="H21" s="453"/>
      <c r="I21" s="188"/>
    </row>
    <row r="22" spans="1:9" x14ac:dyDescent="0.2">
      <c r="A22" s="108"/>
      <c r="B22" s="183" t="s">
        <v>42</v>
      </c>
      <c r="C22" s="184"/>
      <c r="D22" s="185"/>
      <c r="E22" s="186"/>
      <c r="F22" s="187"/>
      <c r="G22" s="453"/>
      <c r="H22" s="453"/>
      <c r="I22" s="188"/>
    </row>
    <row r="23" spans="1:9" x14ac:dyDescent="0.2">
      <c r="A23" s="108"/>
      <c r="B23" s="183" t="s">
        <v>43</v>
      </c>
      <c r="C23" s="184"/>
      <c r="D23" s="185"/>
      <c r="E23" s="186"/>
      <c r="F23" s="187"/>
      <c r="G23" s="453"/>
      <c r="H23" s="453"/>
      <c r="I23" s="188"/>
    </row>
    <row r="24" spans="1:9" x14ac:dyDescent="0.2">
      <c r="A24" s="108"/>
      <c r="B24" s="183" t="s">
        <v>44</v>
      </c>
      <c r="C24" s="184"/>
      <c r="D24" s="185"/>
      <c r="E24" s="186"/>
      <c r="F24" s="187"/>
      <c r="G24" s="453"/>
      <c r="H24" s="453"/>
      <c r="I24" s="188"/>
    </row>
    <row r="25" spans="1:9" x14ac:dyDescent="0.2">
      <c r="A25" s="108"/>
      <c r="B25" s="189" t="s">
        <v>45</v>
      </c>
      <c r="C25" s="190"/>
      <c r="D25" s="191"/>
      <c r="E25" s="192"/>
      <c r="F25" s="193"/>
      <c r="G25" s="454"/>
      <c r="H25" s="454"/>
      <c r="I25" s="194"/>
    </row>
    <row r="26" spans="1:9" x14ac:dyDescent="0.2">
      <c r="B26" s="195" t="s">
        <v>73</v>
      </c>
      <c r="C26" s="196"/>
      <c r="D26" s="197"/>
      <c r="E26" s="198"/>
      <c r="F26" s="199"/>
      <c r="G26" s="235"/>
      <c r="H26" s="235"/>
      <c r="I26" s="200"/>
    </row>
    <row r="27" spans="1:9" x14ac:dyDescent="0.2">
      <c r="B27" s="201"/>
      <c r="C27" s="31"/>
      <c r="F27" s="201"/>
      <c r="G27" s="455"/>
      <c r="H27" s="455"/>
      <c r="I27" s="31"/>
    </row>
    <row r="55" spans="1:4" ht="13.5" x14ac:dyDescent="0.25">
      <c r="A55" s="474"/>
      <c r="B55" s="474"/>
      <c r="C55" s="474"/>
      <c r="D55" s="474"/>
    </row>
    <row r="56" spans="1:4" ht="13.5" x14ac:dyDescent="0.25">
      <c r="A56" s="474"/>
      <c r="B56" s="474"/>
      <c r="C56" s="474"/>
      <c r="D56" s="474"/>
    </row>
  </sheetData>
  <mergeCells count="10">
    <mergeCell ref="B3:J3"/>
    <mergeCell ref="G12:H12"/>
    <mergeCell ref="A55:D55"/>
    <mergeCell ref="A56:D56"/>
    <mergeCell ref="B4:I4"/>
    <mergeCell ref="B5:I5"/>
    <mergeCell ref="E9:F9"/>
    <mergeCell ref="E10:F10"/>
    <mergeCell ref="C12:D12"/>
    <mergeCell ref="E12:F12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17</vt:i4>
      </vt:variant>
    </vt:vector>
  </HeadingPairs>
  <TitlesOfParts>
    <vt:vector size="38" baseType="lpstr">
      <vt:lpstr>redaccion</vt:lpstr>
      <vt:lpstr>BG INICIAL</vt:lpstr>
      <vt:lpstr>P_vetas</vt:lpstr>
      <vt:lpstr>p prod. anual</vt:lpstr>
      <vt:lpstr>p prod.mensual</vt:lpstr>
      <vt:lpstr>p de compras anuales</vt:lpstr>
      <vt:lpstr>p de consumo de mater</vt:lpstr>
      <vt:lpstr>p de compras mensual </vt:lpstr>
      <vt:lpstr>cedula sumaria</vt:lpstr>
      <vt:lpstr>P MO Y GIDE PROD</vt:lpstr>
      <vt:lpstr>pres cto prod</vt:lpstr>
      <vt:lpstr>pres cto distrib</vt:lpstr>
      <vt:lpstr>pres de cobranza</vt:lpstr>
      <vt:lpstr>Pago de compras</vt:lpstr>
      <vt:lpstr>DPN</vt:lpstr>
      <vt:lpstr>pres de pagos</vt:lpstr>
      <vt:lpstr>pres ctas  pag</vt:lpstr>
      <vt:lpstr>pres caja y bancos</vt:lpstr>
      <vt:lpstr>EDO CTO</vt:lpstr>
      <vt:lpstr>EDO P Y G</vt:lpstr>
      <vt:lpstr>balance</vt:lpstr>
      <vt:lpstr>balance!Área_de_impresión</vt:lpstr>
      <vt:lpstr>'cedula sumaria'!Área_de_impresión</vt:lpstr>
      <vt:lpstr>DPN!Área_de_impresión</vt:lpstr>
      <vt:lpstr>'EDO P Y G'!Área_de_impresión</vt:lpstr>
      <vt:lpstr>'p de compras anuales'!Área_de_impresión</vt:lpstr>
      <vt:lpstr>'p de compras mensual '!Área_de_impresión</vt:lpstr>
      <vt:lpstr>'p de consumo de mater'!Área_de_impresión</vt:lpstr>
      <vt:lpstr>'P MO Y GIDE PROD'!Área_de_impresión</vt:lpstr>
      <vt:lpstr>'p prod. anual'!Área_de_impresión</vt:lpstr>
      <vt:lpstr>'p prod.mensual'!Área_de_impresión</vt:lpstr>
      <vt:lpstr>P_vetas!Área_de_impresión</vt:lpstr>
      <vt:lpstr>'Pago de compras'!Área_de_impresión</vt:lpstr>
      <vt:lpstr>'pres caja y bancos'!Área_de_impresión</vt:lpstr>
      <vt:lpstr>'pres ctas  pag'!Área_de_impresión</vt:lpstr>
      <vt:lpstr>'pres cto distrib'!Área_de_impresión</vt:lpstr>
      <vt:lpstr>'pres de cobranza'!Área_de_impresión</vt:lpstr>
      <vt:lpstr>'pres de pagos'!Área_de_impresión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E6203</cp:lastModifiedBy>
  <cp:lastPrinted>2014-09-21T23:22:48Z</cp:lastPrinted>
  <dcterms:created xsi:type="dcterms:W3CDTF">2010-06-03T18:37:34Z</dcterms:created>
  <dcterms:modified xsi:type="dcterms:W3CDTF">2014-09-23T12:51:18Z</dcterms:modified>
</cp:coreProperties>
</file>